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SAC-SSCC\080_Estadistiques\2021\Ficheros Mensuales\"/>
    </mc:Choice>
  </mc:AlternateContent>
  <xr:revisionPtr revIDLastSave="0" documentId="13_ncr:1_{4BFB3172-CC48-4315-8828-F987B636F5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-12" sheetId="3" r:id="rId1"/>
  </sheets>
  <definedNames>
    <definedName name="_xlnm.Print_Titles" localSheetId="0">'2021-12'!$1:$3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3" l="1"/>
  <c r="G49" i="3"/>
  <c r="F50" i="3"/>
  <c r="G50" i="3"/>
  <c r="F51" i="3"/>
  <c r="G51" i="3"/>
  <c r="F54" i="3"/>
  <c r="G54" i="3"/>
  <c r="F55" i="3"/>
  <c r="G55" i="3"/>
  <c r="F56" i="3"/>
  <c r="G56" i="3"/>
  <c r="F57" i="3"/>
  <c r="G57" i="3"/>
  <c r="F58" i="3"/>
  <c r="G58" i="3"/>
  <c r="F60" i="3"/>
  <c r="G60" i="3"/>
  <c r="F61" i="3"/>
  <c r="G61" i="3"/>
  <c r="F62" i="3"/>
  <c r="G62" i="3"/>
  <c r="F63" i="3"/>
  <c r="G63" i="3"/>
  <c r="F66" i="3"/>
  <c r="F67" i="3" s="1"/>
  <c r="G66" i="3"/>
  <c r="G68" i="3" s="1"/>
  <c r="F69" i="3"/>
  <c r="G69" i="3"/>
  <c r="F70" i="3"/>
  <c r="G70" i="3"/>
  <c r="F73" i="3"/>
  <c r="G73" i="3"/>
  <c r="F74" i="3"/>
  <c r="G74" i="3"/>
  <c r="F75" i="3"/>
  <c r="G75" i="3"/>
  <c r="F77" i="3"/>
  <c r="G77" i="3"/>
  <c r="F78" i="3"/>
  <c r="G78" i="3"/>
  <c r="F79" i="3"/>
  <c r="G79" i="3"/>
  <c r="F80" i="3"/>
  <c r="G80" i="3"/>
  <c r="F84" i="3"/>
  <c r="G84" i="3"/>
  <c r="F85" i="3"/>
  <c r="G85" i="3"/>
  <c r="F86" i="3"/>
  <c r="G86" i="3"/>
  <c r="F88" i="3"/>
  <c r="G88" i="3"/>
  <c r="F89" i="3"/>
  <c r="G89" i="3"/>
  <c r="F92" i="3"/>
  <c r="F93" i="3" s="1"/>
  <c r="G92" i="3"/>
  <c r="G94" i="3" s="1"/>
  <c r="F95" i="3"/>
  <c r="G95" i="3"/>
  <c r="F96" i="3"/>
  <c r="G96" i="3"/>
  <c r="F99" i="3"/>
  <c r="G99" i="3"/>
  <c r="F100" i="3"/>
  <c r="G100" i="3"/>
  <c r="F103" i="3"/>
  <c r="G103" i="3"/>
  <c r="F104" i="3"/>
  <c r="G104" i="3"/>
  <c r="F106" i="3"/>
  <c r="G106" i="3"/>
  <c r="F107" i="3"/>
  <c r="G107" i="3"/>
  <c r="F108" i="3"/>
  <c r="G108" i="3"/>
  <c r="F109" i="3"/>
  <c r="G109" i="3"/>
  <c r="F112" i="3"/>
  <c r="G112" i="3"/>
  <c r="F113" i="3"/>
  <c r="G113" i="3"/>
  <c r="F114" i="3"/>
  <c r="G114" i="3"/>
  <c r="F117" i="3"/>
  <c r="G117" i="3"/>
  <c r="F118" i="3"/>
  <c r="G118" i="3"/>
  <c r="F121" i="3"/>
  <c r="G121" i="3"/>
  <c r="F122" i="3"/>
  <c r="G122" i="3"/>
  <c r="F123" i="3"/>
  <c r="G123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5" i="3"/>
  <c r="G145" i="3"/>
  <c r="F146" i="3"/>
  <c r="G146" i="3"/>
  <c r="F147" i="3"/>
  <c r="G147" i="3"/>
  <c r="F148" i="3"/>
  <c r="G148" i="3"/>
  <c r="F149" i="3"/>
  <c r="G149" i="3"/>
  <c r="F151" i="3"/>
  <c r="F152" i="3" s="1"/>
  <c r="G151" i="3"/>
  <c r="G152" i="3" s="1"/>
  <c r="F154" i="3"/>
  <c r="G154" i="3"/>
  <c r="F155" i="3"/>
  <c r="G155" i="3"/>
  <c r="B2" i="3"/>
  <c r="F52" i="3" l="1"/>
  <c r="F156" i="3"/>
  <c r="G53" i="3"/>
  <c r="F53" i="3"/>
  <c r="F110" i="3"/>
  <c r="F64" i="3"/>
  <c r="F72" i="3"/>
  <c r="F150" i="3"/>
  <c r="F153" i="3" s="1"/>
  <c r="G157" i="3"/>
  <c r="G116" i="3"/>
  <c r="G93" i="3"/>
  <c r="G67" i="3"/>
  <c r="G143" i="3"/>
  <c r="F124" i="3"/>
  <c r="F94" i="3"/>
  <c r="G81" i="3"/>
  <c r="F157" i="3"/>
  <c r="F97" i="3"/>
  <c r="F90" i="3"/>
  <c r="F116" i="3"/>
  <c r="G105" i="3"/>
  <c r="G111" i="3" s="1"/>
  <c r="G101" i="3"/>
  <c r="G98" i="3"/>
  <c r="G133" i="3"/>
  <c r="G144" i="3" s="1"/>
  <c r="G119" i="3"/>
  <c r="F102" i="3"/>
  <c r="F68" i="3"/>
  <c r="F119" i="3"/>
  <c r="F105" i="3"/>
  <c r="F111" i="3" s="1"/>
  <c r="G124" i="3"/>
  <c r="F76" i="3"/>
  <c r="F82" i="3" s="1"/>
  <c r="G72" i="3"/>
  <c r="F87" i="3"/>
  <c r="F91" i="3" s="1"/>
  <c r="F133" i="3"/>
  <c r="F144" i="3" s="1"/>
  <c r="G115" i="3"/>
  <c r="F98" i="3"/>
  <c r="G64" i="3"/>
  <c r="G59" i="3"/>
  <c r="G65" i="3" s="1"/>
  <c r="G156" i="3"/>
  <c r="G150" i="3"/>
  <c r="G153" i="3" s="1"/>
  <c r="F143" i="3"/>
  <c r="G125" i="3"/>
  <c r="F120" i="3"/>
  <c r="G120" i="3"/>
  <c r="G110" i="3"/>
  <c r="F101" i="3"/>
  <c r="G97" i="3"/>
  <c r="G90" i="3"/>
  <c r="G87" i="3"/>
  <c r="G91" i="3" s="1"/>
  <c r="G52" i="3"/>
  <c r="F125" i="3"/>
  <c r="F115" i="3"/>
  <c r="G102" i="3"/>
  <c r="F81" i="3"/>
  <c r="G76" i="3"/>
  <c r="G82" i="3" s="1"/>
  <c r="F71" i="3"/>
  <c r="F59" i="3"/>
  <c r="F65" i="3" s="1"/>
  <c r="G71" i="3"/>
  <c r="S156" i="3"/>
  <c r="R156" i="3"/>
  <c r="E156" i="3"/>
  <c r="S152" i="3"/>
  <c r="R152" i="3"/>
  <c r="E152" i="3"/>
  <c r="S150" i="3"/>
  <c r="R150" i="3"/>
  <c r="R153" i="3" s="1"/>
  <c r="E150" i="3"/>
  <c r="E153" i="3" s="1"/>
  <c r="S143" i="3"/>
  <c r="R143" i="3"/>
  <c r="E143" i="3"/>
  <c r="S133" i="3"/>
  <c r="S144" i="3" s="1"/>
  <c r="R133" i="3"/>
  <c r="R144" i="3" s="1"/>
  <c r="E133" i="3"/>
  <c r="E144" i="3" s="1"/>
  <c r="S124" i="3"/>
  <c r="R124" i="3"/>
  <c r="E124" i="3"/>
  <c r="S119" i="3"/>
  <c r="R119" i="3"/>
  <c r="E119" i="3"/>
  <c r="S115" i="3"/>
  <c r="R115" i="3"/>
  <c r="E115" i="3"/>
  <c r="S110" i="3"/>
  <c r="R110" i="3"/>
  <c r="E110" i="3"/>
  <c r="S105" i="3"/>
  <c r="S111" i="3" s="1"/>
  <c r="R105" i="3"/>
  <c r="R111" i="3" s="1"/>
  <c r="E105" i="3"/>
  <c r="E111" i="3" s="1"/>
  <c r="S101" i="3"/>
  <c r="R101" i="3"/>
  <c r="E101" i="3"/>
  <c r="S97" i="3"/>
  <c r="R97" i="3"/>
  <c r="E97" i="3"/>
  <c r="S93" i="3"/>
  <c r="R93" i="3"/>
  <c r="E93" i="3"/>
  <c r="S90" i="3"/>
  <c r="R90" i="3"/>
  <c r="E90" i="3"/>
  <c r="S87" i="3"/>
  <c r="S91" i="3" s="1"/>
  <c r="R87" i="3"/>
  <c r="R91" i="3" s="1"/>
  <c r="E87" i="3"/>
  <c r="E91" i="3" s="1"/>
  <c r="S81" i="3"/>
  <c r="R81" i="3"/>
  <c r="E81" i="3"/>
  <c r="S76" i="3"/>
  <c r="S82" i="3" s="1"/>
  <c r="R76" i="3"/>
  <c r="R82" i="3" s="1"/>
  <c r="E76" i="3"/>
  <c r="E82" i="3" s="1"/>
  <c r="S71" i="3"/>
  <c r="R71" i="3"/>
  <c r="E71" i="3"/>
  <c r="S67" i="3"/>
  <c r="R67" i="3"/>
  <c r="E67" i="3"/>
  <c r="S64" i="3"/>
  <c r="R64" i="3"/>
  <c r="E64" i="3"/>
  <c r="S59" i="3"/>
  <c r="S65" i="3" s="1"/>
  <c r="R59" i="3"/>
  <c r="R65" i="3" s="1"/>
  <c r="E59" i="3"/>
  <c r="E65" i="3" s="1"/>
  <c r="S52" i="3"/>
  <c r="R52" i="3"/>
  <c r="E52" i="3"/>
  <c r="S46" i="3"/>
  <c r="R46" i="3"/>
  <c r="E46" i="3"/>
  <c r="S43" i="3"/>
  <c r="S47" i="3" s="1"/>
  <c r="R43" i="3"/>
  <c r="R47" i="3" s="1"/>
  <c r="E43" i="3"/>
  <c r="E47" i="3" s="1"/>
  <c r="S37" i="3"/>
  <c r="R37" i="3"/>
  <c r="E37" i="3"/>
  <c r="S33" i="3"/>
  <c r="S38" i="3" s="1"/>
  <c r="R33" i="3"/>
  <c r="R38" i="3" s="1"/>
  <c r="E33" i="3"/>
  <c r="E38" i="3" s="1"/>
  <c r="S29" i="3"/>
  <c r="R29" i="3"/>
  <c r="E29" i="3"/>
  <c r="S23" i="3"/>
  <c r="R23" i="3"/>
  <c r="E23" i="3"/>
  <c r="S21" i="3"/>
  <c r="S24" i="3" s="1"/>
  <c r="R21" i="3"/>
  <c r="R24" i="3" s="1"/>
  <c r="E21" i="3"/>
  <c r="E24" i="3" s="1"/>
  <c r="S17" i="3"/>
  <c r="R17" i="3"/>
  <c r="E17" i="3"/>
  <c r="S15" i="3"/>
  <c r="S18" i="3" s="1"/>
  <c r="R15" i="3"/>
  <c r="R18" i="3" s="1"/>
  <c r="E15" i="3"/>
  <c r="E18" i="3" s="1"/>
  <c r="S11" i="3"/>
  <c r="R11" i="3"/>
  <c r="E11" i="3"/>
  <c r="S9" i="3"/>
  <c r="S12" i="3" s="1"/>
  <c r="R9" i="3"/>
  <c r="R12" i="3" s="1"/>
  <c r="E9" i="3"/>
  <c r="E12" i="3" s="1"/>
  <c r="S157" i="3"/>
  <c r="R157" i="3"/>
  <c r="E157" i="3"/>
  <c r="S153" i="3"/>
  <c r="S125" i="3"/>
  <c r="R125" i="3"/>
  <c r="E125" i="3"/>
  <c r="S120" i="3"/>
  <c r="R120" i="3"/>
  <c r="E120" i="3"/>
  <c r="S116" i="3"/>
  <c r="R116" i="3"/>
  <c r="E116" i="3"/>
  <c r="S102" i="3"/>
  <c r="R102" i="3"/>
  <c r="E102" i="3"/>
  <c r="S98" i="3"/>
  <c r="R98" i="3"/>
  <c r="E98" i="3"/>
  <c r="S94" i="3"/>
  <c r="R94" i="3"/>
  <c r="E94" i="3"/>
  <c r="S72" i="3"/>
  <c r="R72" i="3"/>
  <c r="E72" i="3"/>
  <c r="S68" i="3"/>
  <c r="R68" i="3"/>
  <c r="E68" i="3"/>
  <c r="S53" i="3"/>
  <c r="R53" i="3"/>
  <c r="E53" i="3"/>
  <c r="S30" i="3"/>
  <c r="R30" i="3"/>
  <c r="E30" i="3"/>
  <c r="K6" i="3"/>
  <c r="L6" i="3"/>
  <c r="K7" i="3"/>
  <c r="L7" i="3"/>
  <c r="K8" i="3"/>
  <c r="L8" i="3"/>
  <c r="K10" i="3"/>
  <c r="K11" i="3" s="1"/>
  <c r="L10" i="3"/>
  <c r="L11" i="3" s="1"/>
  <c r="K13" i="3"/>
  <c r="L13" i="3"/>
  <c r="K14" i="3"/>
  <c r="L14" i="3"/>
  <c r="K16" i="3"/>
  <c r="K17" i="3" s="1"/>
  <c r="L16" i="3"/>
  <c r="L17" i="3" s="1"/>
  <c r="K19" i="3"/>
  <c r="L19" i="3"/>
  <c r="K20" i="3"/>
  <c r="L20" i="3"/>
  <c r="K22" i="3"/>
  <c r="K23" i="3" s="1"/>
  <c r="L22" i="3"/>
  <c r="L23" i="3" s="1"/>
  <c r="K25" i="3"/>
  <c r="L25" i="3"/>
  <c r="K26" i="3"/>
  <c r="L26" i="3"/>
  <c r="K27" i="3"/>
  <c r="L27" i="3"/>
  <c r="K28" i="3"/>
  <c r="L28" i="3"/>
  <c r="K31" i="3"/>
  <c r="L31" i="3"/>
  <c r="K32" i="3"/>
  <c r="L32" i="3"/>
  <c r="K34" i="3"/>
  <c r="L34" i="3"/>
  <c r="K35" i="3"/>
  <c r="L35" i="3"/>
  <c r="K36" i="3"/>
  <c r="L36" i="3"/>
  <c r="K39" i="3"/>
  <c r="L39" i="3"/>
  <c r="K40" i="3"/>
  <c r="L40" i="3"/>
  <c r="K41" i="3"/>
  <c r="L41" i="3"/>
  <c r="K42" i="3"/>
  <c r="L42" i="3"/>
  <c r="K44" i="3"/>
  <c r="L44" i="3"/>
  <c r="K45" i="3"/>
  <c r="L45" i="3"/>
  <c r="K49" i="3"/>
  <c r="L49" i="3"/>
  <c r="K50" i="3"/>
  <c r="L50" i="3"/>
  <c r="K51" i="3"/>
  <c r="L51" i="3"/>
  <c r="K54" i="3"/>
  <c r="L54" i="3"/>
  <c r="K55" i="3"/>
  <c r="L55" i="3"/>
  <c r="K56" i="3"/>
  <c r="L56" i="3"/>
  <c r="K57" i="3"/>
  <c r="L57" i="3"/>
  <c r="K58" i="3"/>
  <c r="L58" i="3"/>
  <c r="K60" i="3"/>
  <c r="L60" i="3"/>
  <c r="K61" i="3"/>
  <c r="L61" i="3"/>
  <c r="K62" i="3"/>
  <c r="L62" i="3"/>
  <c r="K63" i="3"/>
  <c r="L63" i="3"/>
  <c r="K66" i="3"/>
  <c r="K67" i="3" s="1"/>
  <c r="L66" i="3"/>
  <c r="L68" i="3" s="1"/>
  <c r="K69" i="3"/>
  <c r="L69" i="3"/>
  <c r="K70" i="3"/>
  <c r="L70" i="3"/>
  <c r="K73" i="3"/>
  <c r="L73" i="3"/>
  <c r="K74" i="3"/>
  <c r="L74" i="3"/>
  <c r="K75" i="3"/>
  <c r="L75" i="3"/>
  <c r="K77" i="3"/>
  <c r="L77" i="3"/>
  <c r="K78" i="3"/>
  <c r="L78" i="3"/>
  <c r="K79" i="3"/>
  <c r="L79" i="3"/>
  <c r="K80" i="3"/>
  <c r="L80" i="3"/>
  <c r="K84" i="3"/>
  <c r="L84" i="3"/>
  <c r="K85" i="3"/>
  <c r="L85" i="3"/>
  <c r="K86" i="3"/>
  <c r="L86" i="3"/>
  <c r="K88" i="3"/>
  <c r="L88" i="3"/>
  <c r="K89" i="3"/>
  <c r="L89" i="3"/>
  <c r="K92" i="3"/>
  <c r="K93" i="3" s="1"/>
  <c r="L92" i="3"/>
  <c r="L93" i="3" s="1"/>
  <c r="K95" i="3"/>
  <c r="L95" i="3"/>
  <c r="K96" i="3"/>
  <c r="L96" i="3"/>
  <c r="K99" i="3"/>
  <c r="L99" i="3"/>
  <c r="K100" i="3"/>
  <c r="L100" i="3"/>
  <c r="K103" i="3"/>
  <c r="L103" i="3"/>
  <c r="K104" i="3"/>
  <c r="L104" i="3"/>
  <c r="K106" i="3"/>
  <c r="L106" i="3"/>
  <c r="K107" i="3"/>
  <c r="L107" i="3"/>
  <c r="K108" i="3"/>
  <c r="L108" i="3"/>
  <c r="K109" i="3"/>
  <c r="L109" i="3"/>
  <c r="K112" i="3"/>
  <c r="L112" i="3"/>
  <c r="K113" i="3"/>
  <c r="L113" i="3"/>
  <c r="K114" i="3"/>
  <c r="L114" i="3"/>
  <c r="K117" i="3"/>
  <c r="L117" i="3"/>
  <c r="K118" i="3"/>
  <c r="L118" i="3"/>
  <c r="K121" i="3"/>
  <c r="L121" i="3"/>
  <c r="K122" i="3"/>
  <c r="L122" i="3"/>
  <c r="K123" i="3"/>
  <c r="L123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5" i="3"/>
  <c r="L145" i="3"/>
  <c r="K146" i="3"/>
  <c r="L146" i="3"/>
  <c r="K147" i="3"/>
  <c r="L147" i="3"/>
  <c r="K148" i="3"/>
  <c r="L148" i="3"/>
  <c r="K149" i="3"/>
  <c r="L149" i="3"/>
  <c r="K151" i="3"/>
  <c r="K152" i="3" s="1"/>
  <c r="L151" i="3"/>
  <c r="L152" i="3" s="1"/>
  <c r="K154" i="3"/>
  <c r="L154" i="3"/>
  <c r="K155" i="3"/>
  <c r="L155" i="3"/>
  <c r="L5" i="3"/>
  <c r="K5" i="3"/>
  <c r="H6" i="3"/>
  <c r="I6" i="3"/>
  <c r="J6" i="3"/>
  <c r="H7" i="3"/>
  <c r="I7" i="3"/>
  <c r="J7" i="3"/>
  <c r="H8" i="3"/>
  <c r="I8" i="3"/>
  <c r="J8" i="3"/>
  <c r="H10" i="3"/>
  <c r="H11" i="3" s="1"/>
  <c r="I10" i="3"/>
  <c r="I11" i="3" s="1"/>
  <c r="J10" i="3"/>
  <c r="J11" i="3" s="1"/>
  <c r="H13" i="3"/>
  <c r="I13" i="3"/>
  <c r="J13" i="3"/>
  <c r="H14" i="3"/>
  <c r="I14" i="3"/>
  <c r="J14" i="3"/>
  <c r="H16" i="3"/>
  <c r="H17" i="3" s="1"/>
  <c r="I16" i="3"/>
  <c r="I17" i="3" s="1"/>
  <c r="J16" i="3"/>
  <c r="J17" i="3" s="1"/>
  <c r="H19" i="3"/>
  <c r="I19" i="3"/>
  <c r="J19" i="3"/>
  <c r="H20" i="3"/>
  <c r="I20" i="3"/>
  <c r="J20" i="3"/>
  <c r="H22" i="3"/>
  <c r="H23" i="3" s="1"/>
  <c r="I22" i="3"/>
  <c r="I23" i="3" s="1"/>
  <c r="J22" i="3"/>
  <c r="J23" i="3" s="1"/>
  <c r="H25" i="3"/>
  <c r="I25" i="3"/>
  <c r="J25" i="3"/>
  <c r="H26" i="3"/>
  <c r="I26" i="3"/>
  <c r="J26" i="3"/>
  <c r="H27" i="3"/>
  <c r="I27" i="3"/>
  <c r="J27" i="3"/>
  <c r="H28" i="3"/>
  <c r="I28" i="3"/>
  <c r="J28" i="3"/>
  <c r="H31" i="3"/>
  <c r="I31" i="3"/>
  <c r="J31" i="3"/>
  <c r="H32" i="3"/>
  <c r="I32" i="3"/>
  <c r="J32" i="3"/>
  <c r="H34" i="3"/>
  <c r="I34" i="3"/>
  <c r="J34" i="3"/>
  <c r="H35" i="3"/>
  <c r="I35" i="3"/>
  <c r="J35" i="3"/>
  <c r="H36" i="3"/>
  <c r="I36" i="3"/>
  <c r="J36" i="3"/>
  <c r="H39" i="3"/>
  <c r="I39" i="3"/>
  <c r="J39" i="3"/>
  <c r="H40" i="3"/>
  <c r="I40" i="3"/>
  <c r="J40" i="3"/>
  <c r="H41" i="3"/>
  <c r="I41" i="3"/>
  <c r="J41" i="3"/>
  <c r="H42" i="3"/>
  <c r="I42" i="3"/>
  <c r="J42" i="3"/>
  <c r="H44" i="3"/>
  <c r="I44" i="3"/>
  <c r="J44" i="3"/>
  <c r="H45" i="3"/>
  <c r="I45" i="3"/>
  <c r="J45" i="3"/>
  <c r="H49" i="3"/>
  <c r="I49" i="3"/>
  <c r="J49" i="3"/>
  <c r="H50" i="3"/>
  <c r="I50" i="3"/>
  <c r="J50" i="3"/>
  <c r="H51" i="3"/>
  <c r="I51" i="3"/>
  <c r="J51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60" i="3"/>
  <c r="I60" i="3"/>
  <c r="J60" i="3"/>
  <c r="H61" i="3"/>
  <c r="I61" i="3"/>
  <c r="J61" i="3"/>
  <c r="H62" i="3"/>
  <c r="I62" i="3"/>
  <c r="J62" i="3"/>
  <c r="H63" i="3"/>
  <c r="I63" i="3"/>
  <c r="J63" i="3"/>
  <c r="H66" i="3"/>
  <c r="H68" i="3" s="1"/>
  <c r="I66" i="3"/>
  <c r="J66" i="3"/>
  <c r="J67" i="3" s="1"/>
  <c r="H69" i="3"/>
  <c r="I69" i="3"/>
  <c r="J69" i="3"/>
  <c r="H70" i="3"/>
  <c r="I70" i="3"/>
  <c r="J70" i="3"/>
  <c r="H73" i="3"/>
  <c r="I73" i="3"/>
  <c r="J73" i="3"/>
  <c r="H74" i="3"/>
  <c r="I74" i="3"/>
  <c r="J74" i="3"/>
  <c r="H75" i="3"/>
  <c r="I75" i="3"/>
  <c r="J75" i="3"/>
  <c r="H77" i="3"/>
  <c r="I77" i="3"/>
  <c r="J77" i="3"/>
  <c r="H78" i="3"/>
  <c r="I78" i="3"/>
  <c r="J78" i="3"/>
  <c r="H79" i="3"/>
  <c r="I79" i="3"/>
  <c r="J79" i="3"/>
  <c r="H80" i="3"/>
  <c r="I80" i="3"/>
  <c r="J80" i="3"/>
  <c r="H84" i="3"/>
  <c r="I84" i="3"/>
  <c r="J84" i="3"/>
  <c r="H85" i="3"/>
  <c r="I85" i="3"/>
  <c r="J85" i="3"/>
  <c r="H86" i="3"/>
  <c r="I86" i="3"/>
  <c r="J86" i="3"/>
  <c r="H88" i="3"/>
  <c r="I88" i="3"/>
  <c r="J88" i="3"/>
  <c r="H89" i="3"/>
  <c r="I89" i="3"/>
  <c r="J89" i="3"/>
  <c r="H92" i="3"/>
  <c r="I92" i="3"/>
  <c r="I93" i="3" s="1"/>
  <c r="J92" i="3"/>
  <c r="J94" i="3" s="1"/>
  <c r="H95" i="3"/>
  <c r="I95" i="3"/>
  <c r="J95" i="3"/>
  <c r="H96" i="3"/>
  <c r="I96" i="3"/>
  <c r="J96" i="3"/>
  <c r="H99" i="3"/>
  <c r="I99" i="3"/>
  <c r="J99" i="3"/>
  <c r="H100" i="3"/>
  <c r="I100" i="3"/>
  <c r="J100" i="3"/>
  <c r="H103" i="3"/>
  <c r="I103" i="3"/>
  <c r="J103" i="3"/>
  <c r="H104" i="3"/>
  <c r="I104" i="3"/>
  <c r="J104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2" i="3"/>
  <c r="I112" i="3"/>
  <c r="J112" i="3"/>
  <c r="H113" i="3"/>
  <c r="I113" i="3"/>
  <c r="J113" i="3"/>
  <c r="H114" i="3"/>
  <c r="I114" i="3"/>
  <c r="J114" i="3"/>
  <c r="H117" i="3"/>
  <c r="I117" i="3"/>
  <c r="J117" i="3"/>
  <c r="H118" i="3"/>
  <c r="I118" i="3"/>
  <c r="J118" i="3"/>
  <c r="H121" i="3"/>
  <c r="I121" i="3"/>
  <c r="J121" i="3"/>
  <c r="H122" i="3"/>
  <c r="I122" i="3"/>
  <c r="J122" i="3"/>
  <c r="H123" i="3"/>
  <c r="I123" i="3"/>
  <c r="J123" i="3"/>
  <c r="H126" i="3"/>
  <c r="I126" i="3"/>
  <c r="J126" i="3"/>
  <c r="H127" i="3"/>
  <c r="I127" i="3"/>
  <c r="J127" i="3"/>
  <c r="H128" i="3"/>
  <c r="I128" i="3"/>
  <c r="J128" i="3"/>
  <c r="H129" i="3"/>
  <c r="I129" i="3"/>
  <c r="J129" i="3"/>
  <c r="H130" i="3"/>
  <c r="I130" i="3"/>
  <c r="J130" i="3"/>
  <c r="H131" i="3"/>
  <c r="I131" i="3"/>
  <c r="J131" i="3"/>
  <c r="H132" i="3"/>
  <c r="I132" i="3"/>
  <c r="J132" i="3"/>
  <c r="H134" i="3"/>
  <c r="I134" i="3"/>
  <c r="J134" i="3"/>
  <c r="H135" i="3"/>
  <c r="I135" i="3"/>
  <c r="J135" i="3"/>
  <c r="H136" i="3"/>
  <c r="I136" i="3"/>
  <c r="J136" i="3"/>
  <c r="H137" i="3"/>
  <c r="I137" i="3"/>
  <c r="J137" i="3"/>
  <c r="H138" i="3"/>
  <c r="I138" i="3"/>
  <c r="J138" i="3"/>
  <c r="H139" i="3"/>
  <c r="I139" i="3"/>
  <c r="J139" i="3"/>
  <c r="H140" i="3"/>
  <c r="I140" i="3"/>
  <c r="J140" i="3"/>
  <c r="H141" i="3"/>
  <c r="I141" i="3"/>
  <c r="J141" i="3"/>
  <c r="H142" i="3"/>
  <c r="I142" i="3"/>
  <c r="J142" i="3"/>
  <c r="H145" i="3"/>
  <c r="I145" i="3"/>
  <c r="J145" i="3"/>
  <c r="H146" i="3"/>
  <c r="I146" i="3"/>
  <c r="J146" i="3"/>
  <c r="H147" i="3"/>
  <c r="I147" i="3"/>
  <c r="J147" i="3"/>
  <c r="H148" i="3"/>
  <c r="I148" i="3"/>
  <c r="J148" i="3"/>
  <c r="H149" i="3"/>
  <c r="I149" i="3"/>
  <c r="J149" i="3"/>
  <c r="H151" i="3"/>
  <c r="H152" i="3" s="1"/>
  <c r="I151" i="3"/>
  <c r="I152" i="3" s="1"/>
  <c r="J151" i="3"/>
  <c r="J152" i="3" s="1"/>
  <c r="H154" i="3"/>
  <c r="I154" i="3"/>
  <c r="J154" i="3"/>
  <c r="H155" i="3"/>
  <c r="I155" i="3"/>
  <c r="J155" i="3"/>
  <c r="J5" i="3"/>
  <c r="I5" i="3"/>
  <c r="H5" i="3"/>
  <c r="G6" i="3"/>
  <c r="G7" i="3"/>
  <c r="G8" i="3"/>
  <c r="G10" i="3"/>
  <c r="G11" i="3" s="1"/>
  <c r="G13" i="3"/>
  <c r="G14" i="3"/>
  <c r="G16" i="3"/>
  <c r="G17" i="3" s="1"/>
  <c r="G19" i="3"/>
  <c r="G20" i="3"/>
  <c r="G22" i="3"/>
  <c r="G23" i="3" s="1"/>
  <c r="G25" i="3"/>
  <c r="G26" i="3"/>
  <c r="G27" i="3"/>
  <c r="G28" i="3"/>
  <c r="G31" i="3"/>
  <c r="G32" i="3"/>
  <c r="G34" i="3"/>
  <c r="G35" i="3"/>
  <c r="G36" i="3"/>
  <c r="G39" i="3"/>
  <c r="G40" i="3"/>
  <c r="G41" i="3"/>
  <c r="G42" i="3"/>
  <c r="G44" i="3"/>
  <c r="G45" i="3"/>
  <c r="G5" i="3"/>
  <c r="F6" i="3"/>
  <c r="F7" i="3"/>
  <c r="F8" i="3"/>
  <c r="F10" i="3"/>
  <c r="F11" i="3" s="1"/>
  <c r="F13" i="3"/>
  <c r="F14" i="3"/>
  <c r="F16" i="3"/>
  <c r="F17" i="3" s="1"/>
  <c r="F19" i="3"/>
  <c r="F20" i="3"/>
  <c r="F22" i="3"/>
  <c r="F23" i="3" s="1"/>
  <c r="F25" i="3"/>
  <c r="F26" i="3"/>
  <c r="F27" i="3"/>
  <c r="F28" i="3"/>
  <c r="F31" i="3"/>
  <c r="F32" i="3"/>
  <c r="F34" i="3"/>
  <c r="F35" i="3"/>
  <c r="F36" i="3"/>
  <c r="F39" i="3"/>
  <c r="F40" i="3"/>
  <c r="F41" i="3"/>
  <c r="F42" i="3"/>
  <c r="F44" i="3"/>
  <c r="F45" i="3"/>
  <c r="F5" i="3"/>
  <c r="J90" i="3" l="1"/>
  <c r="J33" i="3"/>
  <c r="J38" i="3" s="1"/>
  <c r="K68" i="3"/>
  <c r="F15" i="3"/>
  <c r="F18" i="3" s="1"/>
  <c r="G37" i="3"/>
  <c r="G15" i="3"/>
  <c r="G18" i="3" s="1"/>
  <c r="I64" i="3"/>
  <c r="J53" i="3"/>
  <c r="I52" i="3"/>
  <c r="H37" i="3"/>
  <c r="J29" i="3"/>
  <c r="K119" i="3"/>
  <c r="K90" i="3"/>
  <c r="K71" i="3"/>
  <c r="K53" i="3"/>
  <c r="K15" i="3"/>
  <c r="L94" i="3"/>
  <c r="H97" i="3"/>
  <c r="I90" i="3"/>
  <c r="I72" i="3"/>
  <c r="H53" i="3"/>
  <c r="J46" i="3"/>
  <c r="I33" i="3"/>
  <c r="I38" i="3" s="1"/>
  <c r="J21" i="3"/>
  <c r="J24" i="3" s="1"/>
  <c r="L156" i="3"/>
  <c r="L120" i="3"/>
  <c r="L105" i="3"/>
  <c r="L111" i="3" s="1"/>
  <c r="L101" i="3"/>
  <c r="L97" i="3"/>
  <c r="L72" i="3"/>
  <c r="L46" i="3"/>
  <c r="L21" i="3"/>
  <c r="S83" i="3"/>
  <c r="H119" i="3"/>
  <c r="I101" i="3"/>
  <c r="H90" i="3"/>
  <c r="H72" i="3"/>
  <c r="I46" i="3"/>
  <c r="H33" i="3"/>
  <c r="H38" i="3" s="1"/>
  <c r="I21" i="3"/>
  <c r="I24" i="3" s="1"/>
  <c r="S48" i="3"/>
  <c r="S159" i="3" s="1"/>
  <c r="F21" i="3"/>
  <c r="F24" i="3" s="1"/>
  <c r="G9" i="3"/>
  <c r="G12" i="3" s="1"/>
  <c r="G46" i="3"/>
  <c r="H64" i="3"/>
  <c r="K9" i="3"/>
  <c r="K12" i="3" s="1"/>
  <c r="L133" i="3"/>
  <c r="L144" i="3" s="1"/>
  <c r="L115" i="3"/>
  <c r="L110" i="3"/>
  <c r="L87" i="3"/>
  <c r="L91" i="3" s="1"/>
  <c r="L81" i="3"/>
  <c r="L64" i="3"/>
  <c r="L52" i="3"/>
  <c r="L30" i="3"/>
  <c r="F9" i="3"/>
  <c r="F12" i="3" s="1"/>
  <c r="F46" i="3"/>
  <c r="J110" i="3"/>
  <c r="J81" i="3"/>
  <c r="I9" i="3"/>
  <c r="I12" i="3" s="1"/>
  <c r="I115" i="3"/>
  <c r="I81" i="3"/>
  <c r="J76" i="3"/>
  <c r="J82" i="3" s="1"/>
  <c r="J37" i="3"/>
  <c r="H30" i="3"/>
  <c r="L9" i="3"/>
  <c r="L12" i="3" s="1"/>
  <c r="K116" i="3"/>
  <c r="K102" i="3"/>
  <c r="K98" i="3"/>
  <c r="F43" i="3"/>
  <c r="F47" i="3" s="1"/>
  <c r="G43" i="3"/>
  <c r="G47" i="3" s="1"/>
  <c r="G21" i="3"/>
  <c r="G24" i="3" s="1"/>
  <c r="H101" i="3"/>
  <c r="H81" i="3"/>
  <c r="J64" i="3"/>
  <c r="I59" i="3"/>
  <c r="I65" i="3" s="1"/>
  <c r="J52" i="3"/>
  <c r="H46" i="3"/>
  <c r="I37" i="3"/>
  <c r="H21" i="3"/>
  <c r="H24" i="3" s="1"/>
  <c r="I15" i="3"/>
  <c r="I18" i="3" s="1"/>
  <c r="L143" i="3"/>
  <c r="L124" i="3"/>
  <c r="L119" i="3"/>
  <c r="L90" i="3"/>
  <c r="L76" i="3"/>
  <c r="L82" i="3" s="1"/>
  <c r="L71" i="3"/>
  <c r="L59" i="3"/>
  <c r="L65" i="3" s="1"/>
  <c r="L37" i="3"/>
  <c r="L33" i="3"/>
  <c r="L38" i="3" s="1"/>
  <c r="R83" i="3"/>
  <c r="S158" i="3"/>
  <c r="H156" i="3"/>
  <c r="H157" i="3"/>
  <c r="I119" i="3"/>
  <c r="I120" i="3"/>
  <c r="H133" i="3"/>
  <c r="H144" i="3" s="1"/>
  <c r="I124" i="3"/>
  <c r="H110" i="3"/>
  <c r="F37" i="3"/>
  <c r="I156" i="3"/>
  <c r="I157" i="3"/>
  <c r="J143" i="3"/>
  <c r="H124" i="3"/>
  <c r="H125" i="3"/>
  <c r="J120" i="3"/>
  <c r="J119" i="3"/>
  <c r="I105" i="3"/>
  <c r="I111" i="3" s="1"/>
  <c r="I97" i="3"/>
  <c r="I98" i="3"/>
  <c r="H93" i="3"/>
  <c r="H94" i="3"/>
  <c r="H76" i="3"/>
  <c r="H82" i="3" s="1"/>
  <c r="J71" i="3"/>
  <c r="J72" i="3"/>
  <c r="I68" i="3"/>
  <c r="I67" i="3"/>
  <c r="H59" i="3"/>
  <c r="H65" i="3" s="1"/>
  <c r="I143" i="3"/>
  <c r="J133" i="3"/>
  <c r="J144" i="3" s="1"/>
  <c r="J116" i="3"/>
  <c r="J115" i="3"/>
  <c r="H105" i="3"/>
  <c r="H111" i="3" s="1"/>
  <c r="J102" i="3"/>
  <c r="J101" i="3"/>
  <c r="H9" i="3"/>
  <c r="H12" i="3" s="1"/>
  <c r="J150" i="3"/>
  <c r="J153" i="3" s="1"/>
  <c r="F33" i="3"/>
  <c r="F38" i="3" s="1"/>
  <c r="F29" i="3"/>
  <c r="F30" i="3"/>
  <c r="G33" i="3"/>
  <c r="G38" i="3" s="1"/>
  <c r="I150" i="3"/>
  <c r="I153" i="3" s="1"/>
  <c r="H143" i="3"/>
  <c r="I133" i="3"/>
  <c r="I144" i="3" s="1"/>
  <c r="I110" i="3"/>
  <c r="H150" i="3"/>
  <c r="H153" i="3" s="1"/>
  <c r="H115" i="3"/>
  <c r="G30" i="3"/>
  <c r="J156" i="3"/>
  <c r="J98" i="3"/>
  <c r="L24" i="3"/>
  <c r="J30" i="3"/>
  <c r="I53" i="3"/>
  <c r="J68" i="3"/>
  <c r="K72" i="3"/>
  <c r="I116" i="3"/>
  <c r="K120" i="3"/>
  <c r="L125" i="3"/>
  <c r="L157" i="3"/>
  <c r="J15" i="3"/>
  <c r="J18" i="3" s="1"/>
  <c r="I43" i="3"/>
  <c r="I47" i="3" s="1"/>
  <c r="J87" i="3"/>
  <c r="J91" i="3" s="1"/>
  <c r="L150" i="3"/>
  <c r="L153" i="3" s="1"/>
  <c r="K143" i="3"/>
  <c r="K124" i="3"/>
  <c r="K76" i="3"/>
  <c r="K82" i="3" s="1"/>
  <c r="K59" i="3"/>
  <c r="K65" i="3" s="1"/>
  <c r="K37" i="3"/>
  <c r="K33" i="3"/>
  <c r="K38" i="3" s="1"/>
  <c r="K29" i="3"/>
  <c r="K18" i="3"/>
  <c r="K30" i="3"/>
  <c r="I94" i="3"/>
  <c r="L102" i="3"/>
  <c r="L15" i="3"/>
  <c r="L18" i="3" s="1"/>
  <c r="L29" i="3"/>
  <c r="J43" i="3"/>
  <c r="J47" i="3" s="1"/>
  <c r="H52" i="3"/>
  <c r="L67" i="3"/>
  <c r="H71" i="3"/>
  <c r="I76" i="3"/>
  <c r="I82" i="3" s="1"/>
  <c r="J97" i="3"/>
  <c r="G29" i="3"/>
  <c r="I30" i="3"/>
  <c r="L53" i="3"/>
  <c r="K94" i="3"/>
  <c r="L98" i="3"/>
  <c r="H102" i="3"/>
  <c r="L116" i="3"/>
  <c r="H120" i="3"/>
  <c r="I125" i="3"/>
  <c r="J9" i="3"/>
  <c r="H15" i="3"/>
  <c r="H18" i="3" s="1"/>
  <c r="H29" i="3"/>
  <c r="L43" i="3"/>
  <c r="L47" i="3" s="1"/>
  <c r="J59" i="3"/>
  <c r="J65" i="3" s="1"/>
  <c r="H67" i="3"/>
  <c r="I71" i="3"/>
  <c r="H87" i="3"/>
  <c r="H91" i="3" s="1"/>
  <c r="J93" i="3"/>
  <c r="J125" i="3"/>
  <c r="K156" i="3"/>
  <c r="K157" i="3"/>
  <c r="K150" i="3"/>
  <c r="K153" i="3" s="1"/>
  <c r="K133" i="3"/>
  <c r="K144" i="3" s="1"/>
  <c r="K115" i="3"/>
  <c r="K110" i="3"/>
  <c r="K105" i="3"/>
  <c r="K111" i="3" s="1"/>
  <c r="K101" i="3"/>
  <c r="K97" i="3"/>
  <c r="K87" i="3"/>
  <c r="K91" i="3" s="1"/>
  <c r="K81" i="3"/>
  <c r="K64" i="3"/>
  <c r="K52" i="3"/>
  <c r="K46" i="3"/>
  <c r="K43" i="3"/>
  <c r="K47" i="3" s="1"/>
  <c r="K21" i="3"/>
  <c r="K24" i="3" s="1"/>
  <c r="H98" i="3"/>
  <c r="I102" i="3"/>
  <c r="H116" i="3"/>
  <c r="K125" i="3"/>
  <c r="J157" i="3"/>
  <c r="I29" i="3"/>
  <c r="H43" i="3"/>
  <c r="H47" i="3" s="1"/>
  <c r="I87" i="3"/>
  <c r="I91" i="3" s="1"/>
  <c r="J105" i="3"/>
  <c r="J111" i="3" s="1"/>
  <c r="J124" i="3"/>
  <c r="E83" i="3"/>
  <c r="E48" i="3"/>
  <c r="R48" i="3"/>
  <c r="E158" i="3"/>
  <c r="R158" i="3"/>
  <c r="R159" i="3" l="1"/>
  <c r="I48" i="3"/>
  <c r="H83" i="3"/>
  <c r="L83" i="3"/>
  <c r="K158" i="3"/>
  <c r="I83" i="3"/>
  <c r="J158" i="3"/>
  <c r="L48" i="3"/>
  <c r="L159" i="3" s="1"/>
  <c r="E170" i="3" s="1"/>
  <c r="L158" i="3"/>
  <c r="I158" i="3"/>
  <c r="J83" i="3"/>
  <c r="J12" i="3"/>
  <c r="J48" i="3" s="1"/>
  <c r="G159" i="3"/>
  <c r="E159" i="3"/>
  <c r="K48" i="3"/>
  <c r="H48" i="3"/>
  <c r="K83" i="3"/>
  <c r="H158" i="3"/>
  <c r="I159" i="3" l="1"/>
  <c r="E164" i="3" s="1"/>
  <c r="H159" i="3"/>
  <c r="E163" i="3" s="1"/>
  <c r="K159" i="3"/>
  <c r="E169" i="3" s="1"/>
  <c r="J159" i="3"/>
  <c r="E165" i="3" s="1"/>
  <c r="F159" i="3"/>
  <c r="E171" i="3" l="1"/>
  <c r="F170" i="3" s="1"/>
  <c r="E166" i="3"/>
  <c r="F163" i="3" s="1"/>
  <c r="F164" i="3" l="1"/>
  <c r="F165" i="3"/>
  <c r="F169" i="3"/>
  <c r="F171" i="3" s="1"/>
  <c r="F166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650305A-9DF5-4D7B-9F61-F0C920B0B655}" keepAlive="1" name="Consulta - Tabla1" description="Conexión a la consulta 'Tabla1' en el libro." type="5" refreshedVersion="6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<sst xmlns="http://schemas.openxmlformats.org/spreadsheetml/2006/main" count="478" uniqueCount="132">
  <si>
    <t>Prov</t>
  </si>
  <si>
    <t>Oficina PROP</t>
  </si>
  <si>
    <t>Organismo</t>
  </si>
  <si>
    <t>Servicio</t>
  </si>
  <si>
    <t>Personas Atendidas</t>
  </si>
  <si>
    <t>Tiempo Medio Atención</t>
  </si>
  <si>
    <t>Tiempo Medio Espera</t>
  </si>
  <si>
    <t>ATENCIÓN CIUDADANÍA</t>
  </si>
  <si>
    <t>OTROS TEMAS GENERALITAT</t>
  </si>
  <si>
    <t>TEMAS MUNICIPALES</t>
  </si>
  <si>
    <t>Con Cita Previa</t>
  </si>
  <si>
    <t>Sin Cita Previa</t>
  </si>
  <si>
    <t>IDTIPOSERVICIO</t>
  </si>
  <si>
    <t>IDCENTRO</t>
  </si>
  <si>
    <t>IDSERVICIO</t>
  </si>
  <si>
    <t>DPTO.</t>
  </si>
  <si>
    <t>Departamento</t>
  </si>
  <si>
    <t>SUM_TA</t>
  </si>
  <si>
    <t>SUM_TE</t>
  </si>
  <si>
    <t>MES</t>
  </si>
  <si>
    <t>ALICANTE: PROP CHURRUCA</t>
  </si>
  <si>
    <t>GENERALITAT-ATENCION CIUDADANIA</t>
  </si>
  <si>
    <t>TURISMO</t>
  </si>
  <si>
    <t>BENIDORM: PROP FOIETES</t>
  </si>
  <si>
    <t>DENIA: PROP DENIA</t>
  </si>
  <si>
    <t>ELX: PROP ELX</t>
  </si>
  <si>
    <t>ORIHUELA: PROP ORIHUELA</t>
  </si>
  <si>
    <t>AGRICULTURA, GANADERIA, PESCA</t>
  </si>
  <si>
    <t>TORREVIEJA: PROP TORREVIEJA</t>
  </si>
  <si>
    <t>INFORMACION GENERALITAT</t>
  </si>
  <si>
    <t>FIRMA ELECTRONICA</t>
  </si>
  <si>
    <t>CLAVE</t>
  </si>
  <si>
    <t>INFO Y REGISTRO AYTO</t>
  </si>
  <si>
    <t>MUNICIPAL - VADOS Y TARJETAS ESTACIONAMIENTO</t>
  </si>
  <si>
    <t>CASTELLÓ: PROP CARACOLES</t>
  </si>
  <si>
    <t>CASTELLÓ: PROP HERMANOS BOU</t>
  </si>
  <si>
    <t>CONSUMO</t>
  </si>
  <si>
    <t>OBRAS PUBLICAS, URBANISMO Y VIVIENDA</t>
  </si>
  <si>
    <t>SEGORBE: PROP SEGORBE</t>
  </si>
  <si>
    <t>VILA-REAL: PROP VILA-REAL</t>
  </si>
  <si>
    <t>VINAROS: PROP VINAROS</t>
  </si>
  <si>
    <t>REGISTRO CONCERTADO</t>
  </si>
  <si>
    <t>REGISTRO</t>
  </si>
  <si>
    <t>ALZIRA: PROP ALZIRA</t>
  </si>
  <si>
    <t>GANDIA: PROP SAFOR</t>
  </si>
  <si>
    <t>LLIRIA: PROP LLIRIA</t>
  </si>
  <si>
    <t>ONTINYENT: PROP ONTINYENT</t>
  </si>
  <si>
    <t>REQUENA: PROP REQUENA</t>
  </si>
  <si>
    <t>MUNICIPAL - ATENCION INICIAL</t>
  </si>
  <si>
    <t>SAGUNT: PROP PORT SAGUNT</t>
  </si>
  <si>
    <t>SAGUNT: PROP SAGUNT</t>
  </si>
  <si>
    <t>VALENCIA: PROP CIGUEÑA</t>
  </si>
  <si>
    <t>VALENCIA: PROP I</t>
  </si>
  <si>
    <t>VIVIENDA</t>
  </si>
  <si>
    <t>TRANSPORTES</t>
  </si>
  <si>
    <t>INDUSTRIA Y ENERGIA</t>
  </si>
  <si>
    <t>MEDIO AMBIENTE</t>
  </si>
  <si>
    <t>VALENCIA: PROP 9 D'OCTUBRE</t>
  </si>
  <si>
    <t>JUSTICIA</t>
  </si>
  <si>
    <t>XATIVA: PROP XATIVA</t>
  </si>
  <si>
    <r>
      <t>ESTADÍSTICAS PRESENCIALES DE ATENCIONES REALIZADAS EN OFICINAS PROP</t>
    </r>
    <r>
      <rPr>
        <sz val="11"/>
        <color indexed="8"/>
        <rFont val="Calibri"/>
        <family val="2"/>
        <scheme val="minor"/>
      </rPr>
      <t xml:space="preserve"> </t>
    </r>
  </si>
  <si>
    <r>
      <t>DICIEMBRE 2021</t>
    </r>
    <r>
      <rPr>
        <sz val="11"/>
        <color indexed="8"/>
        <rFont val="Calibri"/>
        <family val="2"/>
        <scheme val="minor"/>
      </rPr>
      <t xml:space="preserve"> </t>
    </r>
  </si>
  <si>
    <t>Total ALICANTE: PROP CHURRUCA</t>
  </si>
  <si>
    <t>Total BENIDORM: PROP FOIETES</t>
  </si>
  <si>
    <t>Total DENIA: PROP DENIA</t>
  </si>
  <si>
    <t>Total ELX: PROP ELX</t>
  </si>
  <si>
    <t>Total ORIHUELA: PROP ORIHUELA</t>
  </si>
  <si>
    <t>Total TORREVIEJA: PROP TORREVIEJA</t>
  </si>
  <si>
    <t>Total CASTELLÓ: PROP CARACOLES</t>
  </si>
  <si>
    <t>Total CASTELLÓ: PROP HERMANOS BOU</t>
  </si>
  <si>
    <t>Total SEGORBE: PROP SEGORBE</t>
  </si>
  <si>
    <t>Total VILA-REAL: PROP VILA-REAL</t>
  </si>
  <si>
    <t>Total VINAROS: PROP VINAROS</t>
  </si>
  <si>
    <t>Total ALZIRA: PROP ALZIRA</t>
  </si>
  <si>
    <t>Total GANDIA: PROP SAFOR</t>
  </si>
  <si>
    <t>Total LLIRIA: PROP LLIRIA</t>
  </si>
  <si>
    <t>Total ONTINYENT: PROP ONTINYENT</t>
  </si>
  <si>
    <t>Total REQUENA: PROP REQUENA</t>
  </si>
  <si>
    <t>Total SAGUNT: PROP PORT SAGUNT</t>
  </si>
  <si>
    <t>Total SAGUNT: PROP SAGUNT</t>
  </si>
  <si>
    <t>Total VALENCIA: PROP CIGUEÑA</t>
  </si>
  <si>
    <t>Total VALENCIA: PROP I</t>
  </si>
  <si>
    <t>Total VALENCIA: PROP 9 D'OCTUBRE</t>
  </si>
  <si>
    <t>Total XATIVA: PROP XATIVA</t>
  </si>
  <si>
    <r>
      <t>Total GLOBAL OFICINAS PROP</t>
    </r>
    <r>
      <rPr>
        <b/>
        <sz val="14"/>
        <color rgb="FFC00000"/>
        <rFont val="Calibri"/>
        <family val="2"/>
        <scheme val="minor"/>
      </rPr>
      <t xml:space="preserve"> </t>
    </r>
  </si>
  <si>
    <t>Total PROVINCIA ALICANTE</t>
  </si>
  <si>
    <t>Total PROVINCIA CASTELLÓN</t>
  </si>
  <si>
    <t>Total PROVINCIA VALENCIA</t>
  </si>
  <si>
    <t>REGISTRO (con CITA PREVIA)</t>
  </si>
  <si>
    <t>CLAVE-FIRMA-INFORMACION GENERAL (con CITA PREVIA)</t>
  </si>
  <si>
    <t>ATENCION TARDES (con CITA PREVIA)</t>
  </si>
  <si>
    <t>TURISMO - REGISTRO DOCUMENTACION (con CITA PREVIA)</t>
  </si>
  <si>
    <t>MUNICIPAL - TRAMITACION (con CITA PREVIA)</t>
  </si>
  <si>
    <t>REGISTRO CONCERTADO (con CITA PREVIA)</t>
  </si>
  <si>
    <t>CLAVE-FIRMA-INFORMACION GENERAL-REGISTRO (con CITA PREVIA)</t>
  </si>
  <si>
    <t>ATENCION EN LENGUA DE SIGNOS (con CITA PREVIA)</t>
  </si>
  <si>
    <t>AGRICULTURA Y PESCA-REGISTRO (con CITA PREVIA)</t>
  </si>
  <si>
    <t>AGRICULTURA-SERVICIOS AGRICOLAS (con CITA PREVIA)</t>
  </si>
  <si>
    <t>AGRICULTURA-SERVICIOS VETERINARIOS (con CITA PREVIA)</t>
  </si>
  <si>
    <t>INFORMACION GENERAL (con CITA PREVIA)</t>
  </si>
  <si>
    <t>CLAVE Y FIRMA ELECTRONICA (con CITA PREVIA)</t>
  </si>
  <si>
    <t>COMERCIO Y CONSUMO (con CITA PREVIA)</t>
  </si>
  <si>
    <t>AGENCIA ALQUILER (con CITA PREVIA)</t>
  </si>
  <si>
    <t>AGRICULTURA Y MEDIO AMBIENTE (con CITA PREVIA)</t>
  </si>
  <si>
    <t>VIVIENDA SOCIAL (con CITA PREVIA)</t>
  </si>
  <si>
    <t>MUNICIPAL - PADRON (con CITA PREVIA)</t>
  </si>
  <si>
    <t>MUNICIPAL - CERTIFICADOS Y TASAS (con CITA PREVIA)</t>
  </si>
  <si>
    <t>REGISTRO UNICO (con CITA PREVIA)</t>
  </si>
  <si>
    <t>MUNICIPAL - PADRON+CATASTRO+URBANISMO+REG CONCERTAD (con CITA PREVIA)</t>
  </si>
  <si>
    <t>MUNICIPAL - RECIBOS+IMPUESTOS+REG MUNICIPAL (con CITA PREVIA)</t>
  </si>
  <si>
    <t>OMIC (con CITA PREVIA)</t>
  </si>
  <si>
    <t>VIVIENDA (con CITA PREVIA)</t>
  </si>
  <si>
    <t>TRANSPORTES (con CITA PREVIA)</t>
  </si>
  <si>
    <t>INDUSTRIA Y ENERGIA (con CITA PREVIA)</t>
  </si>
  <si>
    <t>LICENCIAS DE CAZA Y PESCA FLUVIAL PARTICULARES (con CITA PREVIA)</t>
  </si>
  <si>
    <t>LICENCIAS PESCA MARITIMA (con CITA PREVIA)</t>
  </si>
  <si>
    <t>VIVIENDA - CONVOCATORIAS (con CITA PREVIA)</t>
  </si>
  <si>
    <t>AGRICULTURA-REGEPA (con CITA PREVIA)</t>
  </si>
  <si>
    <t>REGISTRO PARA OTRAS ADMINISTRACIONES (con CITA PREVIA)</t>
  </si>
  <si>
    <t>REGISTRO GENERALITAT (con CITA PREVIA)</t>
  </si>
  <si>
    <t>ASISTENCIA JURIDICA GRATUITA (con CITA PREVIA)</t>
  </si>
  <si>
    <t>ATENCIÓN sin CITA PREVIA (TICKET VIRTUAL)</t>
  </si>
  <si>
    <t>Subtotal ATENCIÓN CIUDADANÍA</t>
  </si>
  <si>
    <t>Subtotal OTROS TEMAS GENERALITAT</t>
  </si>
  <si>
    <t>Subtotal TEMAS MUNICIPALES</t>
  </si>
  <si>
    <t>SUBTOTALES POR ORGANISMO:</t>
  </si>
  <si>
    <t>TOTAL ATENDIDOS</t>
  </si>
  <si>
    <t>PORCENTAJE</t>
  </si>
  <si>
    <t>TOTAL GLOBAL</t>
  </si>
  <si>
    <t>SUBTOTALES POR TIPO DE ATENCIÓN:</t>
  </si>
  <si>
    <t>CON CITA PREVIA</t>
  </si>
  <si>
    <t>SIN CITA PREVIA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</si>
</sst>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2"/>
      <color rgb="FF4472C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9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4C6E7"/>
        <bgColor indexed="64"/>
      </patternFill>
    </fill>
  </fills>
  <borders count="21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0.3999755851924192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9" tint="0.3999755851924192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4" xfId="0" applyFont="1" applyFill="1" applyBorder="1"/>
    <xf numFmtId="0" fontId="1" fillId="0" borderId="5" xfId="0" applyNumberFormat="1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" xfId="0" applyFont="1" applyFill="1" applyBorder="1"/>
    <xf numFmtId="0" fontId="1" fillId="0" borderId="2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quotePrefix="1" applyFont="1" applyAlignment="1">
      <alignment horizontal="right"/>
    </xf>
    <xf numFmtId="0" fontId="1" fillId="0" borderId="0" xfId="0" applyFont="1" applyFill="1" applyBorder="1"/>
    <xf numFmtId="0" fontId="1" fillId="0" borderId="0" xfId="0" applyNumberFormat="1" applyFont="1" applyFill="1" applyBorder="1"/>
    <xf numFmtId="3" fontId="4" fillId="0" borderId="0" xfId="0" applyNumberFormat="1" applyFont="1"/>
    <xf numFmtId="3" fontId="0" fillId="0" borderId="0" xfId="0" applyNumberFormat="1"/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0" fontId="7" fillId="2" borderId="8" xfId="0" applyFont="1" applyFill="1" applyBorder="1"/>
    <xf numFmtId="0" fontId="1" fillId="2" borderId="9" xfId="0" applyNumberFormat="1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3" fontId="2" fillId="3" borderId="5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3" fontId="2" fillId="3" borderId="5" xfId="0" applyNumberFormat="1" applyFont="1" applyFill="1" applyBorder="1"/>
    <xf numFmtId="0" fontId="2" fillId="3" borderId="6" xfId="0" applyFont="1" applyFill="1" applyBorder="1"/>
    <xf numFmtId="0" fontId="1" fillId="0" borderId="12" xfId="0" applyFont="1" applyFill="1" applyBorder="1"/>
    <xf numFmtId="46" fontId="9" fillId="4" borderId="13" xfId="0" applyNumberFormat="1" applyFont="1" applyFill="1" applyBorder="1"/>
    <xf numFmtId="0" fontId="10" fillId="4" borderId="14" xfId="0" applyNumberFormat="1" applyFont="1" applyFill="1" applyBorder="1"/>
    <xf numFmtId="0" fontId="11" fillId="0" borderId="4" xfId="0" applyFont="1" applyFill="1" applyBorder="1"/>
    <xf numFmtId="0" fontId="12" fillId="2" borderId="13" xfId="0" applyNumberFormat="1" applyFont="1" applyFill="1" applyBorder="1"/>
    <xf numFmtId="0" fontId="11" fillId="2" borderId="14" xfId="0" applyNumberFormat="1" applyFont="1" applyFill="1" applyBorder="1"/>
    <xf numFmtId="0" fontId="13" fillId="5" borderId="5" xfId="0" applyNumberFormat="1" applyFont="1" applyFill="1" applyBorder="1"/>
    <xf numFmtId="0" fontId="14" fillId="5" borderId="5" xfId="0" applyNumberFormat="1" applyFont="1" applyFill="1" applyBorder="1"/>
    <xf numFmtId="0" fontId="13" fillId="6" borderId="5" xfId="0" applyNumberFormat="1" applyFont="1" applyFill="1" applyBorder="1"/>
    <xf numFmtId="0" fontId="14" fillId="6" borderId="5" xfId="0" applyNumberFormat="1" applyFont="1" applyFill="1" applyBorder="1"/>
    <xf numFmtId="0" fontId="13" fillId="7" borderId="5" xfId="0" applyNumberFormat="1" applyFont="1" applyFill="1" applyBorder="1"/>
    <xf numFmtId="0" fontId="14" fillId="7" borderId="5" xfId="0" applyNumberFormat="1" applyFont="1" applyFill="1" applyBorder="1"/>
    <xf numFmtId="3" fontId="3" fillId="0" borderId="15" xfId="0" applyNumberFormat="1" applyFont="1" applyFill="1" applyBorder="1"/>
    <xf numFmtId="46" fontId="3" fillId="0" borderId="15" xfId="0" applyNumberFormat="1" applyFont="1" applyFill="1" applyBorder="1"/>
    <xf numFmtId="3" fontId="13" fillId="5" borderId="15" xfId="0" applyNumberFormat="1" applyFont="1" applyFill="1" applyBorder="1"/>
    <xf numFmtId="46" fontId="13" fillId="5" borderId="15" xfId="0" applyNumberFormat="1" applyFont="1" applyFill="1" applyBorder="1"/>
    <xf numFmtId="3" fontId="13" fillId="6" borderId="15" xfId="0" applyNumberFormat="1" applyFont="1" applyFill="1" applyBorder="1"/>
    <xf numFmtId="46" fontId="13" fillId="6" borderId="15" xfId="0" applyNumberFormat="1" applyFont="1" applyFill="1" applyBorder="1"/>
    <xf numFmtId="3" fontId="12" fillId="2" borderId="11" xfId="0" applyNumberFormat="1" applyFont="1" applyFill="1" applyBorder="1"/>
    <xf numFmtId="46" fontId="12" fillId="2" borderId="11" xfId="0" applyNumberFormat="1" applyFont="1" applyFill="1" applyBorder="1"/>
    <xf numFmtId="3" fontId="3" fillId="0" borderId="16" xfId="0" applyNumberFormat="1" applyFont="1" applyFill="1" applyBorder="1"/>
    <xf numFmtId="46" fontId="3" fillId="0" borderId="16" xfId="0" applyNumberFormat="1" applyFont="1" applyFill="1" applyBorder="1"/>
    <xf numFmtId="3" fontId="13" fillId="7" borderId="15" xfId="0" applyNumberFormat="1" applyFont="1" applyFill="1" applyBorder="1"/>
    <xf numFmtId="46" fontId="13" fillId="7" borderId="15" xfId="0" applyNumberFormat="1" applyFont="1" applyFill="1" applyBorder="1"/>
    <xf numFmtId="3" fontId="9" fillId="4" borderId="11" xfId="0" applyNumberFormat="1" applyFont="1" applyFill="1" applyBorder="1"/>
    <xf numFmtId="46" fontId="9" fillId="4" borderId="11" xfId="0" applyNumberFormat="1" applyFont="1" applyFill="1" applyBorder="1"/>
    <xf numFmtId="3" fontId="3" fillId="0" borderId="17" xfId="0" applyNumberFormat="1" applyFont="1" applyFill="1" applyBorder="1"/>
    <xf numFmtId="3" fontId="7" fillId="2" borderId="18" xfId="0" applyNumberFormat="1" applyFont="1" applyFill="1" applyBorder="1"/>
    <xf numFmtId="46" fontId="7" fillId="2" borderId="18" xfId="0" applyNumberFormat="1" applyFont="1" applyFill="1" applyBorder="1"/>
    <xf numFmtId="0" fontId="15" fillId="0" borderId="0" xfId="0" applyFont="1"/>
    <xf numFmtId="0" fontId="16" fillId="8" borderId="7" xfId="0" applyFont="1" applyFill="1" applyBorder="1" applyAlignment="1">
      <alignment vertical="center"/>
    </xf>
    <xf numFmtId="0" fontId="16" fillId="8" borderId="10" xfId="0" applyFont="1" applyFill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3" fontId="17" fillId="0" borderId="20" xfId="0" applyNumberFormat="1" applyFont="1" applyBorder="1" applyAlignment="1">
      <alignment horizontal="right" vertical="center"/>
    </xf>
    <xf numFmtId="10" fontId="17" fillId="0" borderId="20" xfId="0" applyNumberFormat="1" applyFont="1" applyBorder="1" applyAlignment="1">
      <alignment horizontal="right" vertical="center"/>
    </xf>
    <xf numFmtId="0" fontId="17" fillId="5" borderId="19" xfId="0" applyFont="1" applyFill="1" applyBorder="1" applyAlignment="1">
      <alignment vertical="center"/>
    </xf>
    <xf numFmtId="3" fontId="17" fillId="5" borderId="20" xfId="0" applyNumberFormat="1" applyFont="1" applyFill="1" applyBorder="1" applyAlignment="1">
      <alignment horizontal="right" vertical="center"/>
    </xf>
    <xf numFmtId="10" fontId="17" fillId="5" borderId="20" xfId="0" applyNumberFormat="1" applyFont="1" applyFill="1" applyBorder="1" applyAlignment="1">
      <alignment horizontal="right" vertical="center"/>
    </xf>
    <xf numFmtId="0" fontId="17" fillId="6" borderId="19" xfId="0" applyFont="1" applyFill="1" applyBorder="1" applyAlignment="1">
      <alignment vertical="center"/>
    </xf>
    <xf numFmtId="3" fontId="17" fillId="6" borderId="20" xfId="0" applyNumberFormat="1" applyFont="1" applyFill="1" applyBorder="1" applyAlignment="1">
      <alignment horizontal="right" vertical="center"/>
    </xf>
    <xf numFmtId="0" fontId="17" fillId="7" borderId="19" xfId="0" applyFont="1" applyFill="1" applyBorder="1" applyAlignment="1">
      <alignment vertical="center"/>
    </xf>
    <xf numFmtId="3" fontId="17" fillId="7" borderId="20" xfId="0" applyNumberFormat="1" applyFont="1" applyFill="1" applyBorder="1" applyAlignment="1">
      <alignment horizontal="right" vertical="center"/>
    </xf>
    <xf numFmtId="10" fontId="17" fillId="6" borderId="20" xfId="0" applyNumberFormat="1" applyFont="1" applyFill="1" applyBorder="1" applyAlignment="1">
      <alignment horizontal="right" vertical="center"/>
    </xf>
    <xf numFmtId="10" fontId="17" fillId="7" borderId="2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A469-BD2E-48C0-878C-C55A67695347}">
  <sheetPr>
    <pageSetUpPr fitToPage="1"/>
  </sheetPr>
  <dimension ref="A1:T171"/>
  <sheetViews>
    <sheetView tabSelected="1" zoomScaleNormal="100" workbookViewId="0">
      <selection activeCell="C18" sqref="C18"/>
    </sheetView>
  </sheetViews>
  <sheetFormatPr baseColWidth="10" defaultRowHeight="15" outlineLevelRow="4" x14ac:dyDescent="0.25"/>
  <cols>
    <col min="1" max="1" width="7.28515625" bestFit="1" customWidth="1"/>
    <col min="2" max="2" width="30.85546875" bestFit="1" customWidth="1"/>
    <col min="3" max="3" width="26" bestFit="1" customWidth="1"/>
    <col min="4" max="4" width="62.42578125" bestFit="1" customWidth="1"/>
    <col min="5" max="5" width="20.85546875" style="14" bestFit="1" customWidth="1"/>
    <col min="6" max="6" width="25" style="9" bestFit="1" customWidth="1"/>
    <col min="7" max="7" width="22.7109375" style="9" bestFit="1" customWidth="1"/>
    <col min="8" max="8" width="24.85546875" style="15" hidden="1" customWidth="1"/>
    <col min="9" max="9" width="28.7109375" style="15" hidden="1" customWidth="1"/>
    <col min="10" max="10" width="22.28515625" style="15" hidden="1" customWidth="1"/>
    <col min="11" max="11" width="16.5703125" style="15" hidden="1" customWidth="1"/>
    <col min="12" max="12" width="15.85546875" style="15" hidden="1" customWidth="1"/>
    <col min="13" max="13" width="17.42578125" hidden="1" customWidth="1"/>
    <col min="14" max="14" width="12.28515625" hidden="1" customWidth="1"/>
    <col min="15" max="15" width="13.28515625" hidden="1" customWidth="1"/>
    <col min="16" max="16" width="8.7109375" hidden="1" customWidth="1"/>
    <col min="17" max="17" width="39.140625" hidden="1" customWidth="1"/>
    <col min="18" max="18" width="10.85546875" hidden="1" customWidth="1"/>
    <col min="19" max="19" width="10.5703125" hidden="1" customWidth="1"/>
    <col min="20" max="20" width="7.140625" hidden="1" customWidth="1"/>
    <col min="21" max="21" width="0" hidden="1" customWidth="1"/>
  </cols>
  <sheetData>
    <row r="1" spans="1:20" ht="21" x14ac:dyDescent="0.35">
      <c r="B1" s="10" t="s">
        <v>60</v>
      </c>
      <c r="G1" s="11" t="s">
        <v>61</v>
      </c>
    </row>
    <row r="2" spans="1:20" ht="21" x14ac:dyDescent="0.35">
      <c r="B2" s="55" t="str">
        <f>IF(SUBTOTAL(103,A5:A159)=1,"1) DATOS GLOBALES",IF(SUBTOTAL(103,A5:A159)&lt;&gt;4,"NIVEL SERVICIO (CON SUBTOTALES POR ORGANISMO, OFICINA Y PROVINCIA)",IF(SUBTOTAL(103,B5:B159)=0,"2) POR PROVINCIA",IF(SUBTOTAL(103,C5:C159)=0,"3) POR OFICINA","4) POR ORGANISMO"))))</f>
        <v>3) POR OFICINA</v>
      </c>
    </row>
    <row r="4" spans="1:20" x14ac:dyDescent="0.25">
      <c r="A4" s="20" t="s">
        <v>0</v>
      </c>
      <c r="B4" s="21" t="s">
        <v>1</v>
      </c>
      <c r="C4" s="21" t="s">
        <v>2</v>
      </c>
      <c r="D4" s="21" t="s">
        <v>3</v>
      </c>
      <c r="E4" s="22" t="s">
        <v>4</v>
      </c>
      <c r="F4" s="23" t="s">
        <v>5</v>
      </c>
      <c r="G4" s="23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5" t="s">
        <v>19</v>
      </c>
    </row>
    <row r="5" spans="1:20" hidden="1" outlineLevel="4" x14ac:dyDescent="0.25">
      <c r="A5" s="1">
        <v>3</v>
      </c>
      <c r="B5" s="2" t="s">
        <v>20</v>
      </c>
      <c r="C5" s="2" t="s">
        <v>7</v>
      </c>
      <c r="D5" s="2" t="s">
        <v>88</v>
      </c>
      <c r="E5" s="38">
        <v>461</v>
      </c>
      <c r="F5" s="39">
        <f>R5/E5/86400</f>
        <v>1.0623543825821483E-2</v>
      </c>
      <c r="G5" s="39">
        <f>S5/E5/86400</f>
        <v>5.5014511528882464E-3</v>
      </c>
      <c r="H5" s="16">
        <f>IF(C5="ATENCIÓN CIUDADANÍA",E5,0)</f>
        <v>461</v>
      </c>
      <c r="I5" s="16">
        <f>IF(C5="OTROS TEMAS GENERALITAT",E5,0)</f>
        <v>0</v>
      </c>
      <c r="J5" s="16">
        <f>IF(C5="TEMAS MUNICIPALES",E5,0)</f>
        <v>0</v>
      </c>
      <c r="K5" s="16">
        <f>IF(M5=3,E5,0)</f>
        <v>461</v>
      </c>
      <c r="L5" s="16">
        <f>IF(M5&lt;&gt;3,E5,0)</f>
        <v>0</v>
      </c>
      <c r="M5" s="3">
        <v>3</v>
      </c>
      <c r="N5" s="3">
        <v>13</v>
      </c>
      <c r="O5" s="3">
        <v>58</v>
      </c>
      <c r="P5" s="3">
        <v>3</v>
      </c>
      <c r="Q5" s="2" t="s">
        <v>21</v>
      </c>
      <c r="R5" s="3">
        <v>423140</v>
      </c>
      <c r="S5" s="3">
        <v>219125</v>
      </c>
      <c r="T5" s="4">
        <v>12</v>
      </c>
    </row>
    <row r="6" spans="1:20" hidden="1" outlineLevel="4" x14ac:dyDescent="0.25">
      <c r="A6" s="1">
        <v>3</v>
      </c>
      <c r="B6" s="2" t="s">
        <v>20</v>
      </c>
      <c r="C6" s="2" t="s">
        <v>7</v>
      </c>
      <c r="D6" s="2" t="s">
        <v>89</v>
      </c>
      <c r="E6" s="38">
        <v>312</v>
      </c>
      <c r="F6" s="39">
        <f t="shared" ref="F6:F112" si="0">R6/E6/86400</f>
        <v>8.7881350902184237E-3</v>
      </c>
      <c r="G6" s="39">
        <f t="shared" ref="G6:G112" si="1">S6/E6/86400</f>
        <v>4.5960944919278251E-3</v>
      </c>
      <c r="H6" s="16">
        <f t="shared" ref="H6:H112" si="2">IF(C6="ATENCIÓN CIUDADANÍA",E6,0)</f>
        <v>312</v>
      </c>
      <c r="I6" s="16">
        <f t="shared" ref="I6:I112" si="3">IF(C6="OTROS TEMAS GENERALITAT",E6,0)</f>
        <v>0</v>
      </c>
      <c r="J6" s="16">
        <f t="shared" ref="J6:J112" si="4">IF(C6="TEMAS MUNICIPALES",E6,0)</f>
        <v>0</v>
      </c>
      <c r="K6" s="16">
        <f t="shared" ref="K6:K112" si="5">IF(M6=3,E6,0)</f>
        <v>312</v>
      </c>
      <c r="L6" s="16">
        <f t="shared" ref="L6:L112" si="6">IF(M6&lt;&gt;3,E6,0)</f>
        <v>0</v>
      </c>
      <c r="M6" s="3">
        <v>3</v>
      </c>
      <c r="N6" s="3">
        <v>13</v>
      </c>
      <c r="O6" s="3">
        <v>162</v>
      </c>
      <c r="P6" s="3">
        <v>3</v>
      </c>
      <c r="Q6" s="2" t="s">
        <v>21</v>
      </c>
      <c r="R6" s="3">
        <v>236900</v>
      </c>
      <c r="S6" s="3">
        <v>123896</v>
      </c>
      <c r="T6" s="4">
        <v>12</v>
      </c>
    </row>
    <row r="7" spans="1:20" hidden="1" outlineLevel="4" x14ac:dyDescent="0.25">
      <c r="A7" s="1">
        <v>3</v>
      </c>
      <c r="B7" s="2" t="s">
        <v>20</v>
      </c>
      <c r="C7" s="2" t="s">
        <v>7</v>
      </c>
      <c r="D7" s="2" t="s">
        <v>90</v>
      </c>
      <c r="E7" s="38">
        <v>12</v>
      </c>
      <c r="F7" s="39">
        <f t="shared" si="0"/>
        <v>8.3661265432098762E-3</v>
      </c>
      <c r="G7" s="39">
        <f t="shared" si="1"/>
        <v>2.3296682098765432E-2</v>
      </c>
      <c r="H7" s="16">
        <f t="shared" si="2"/>
        <v>12</v>
      </c>
      <c r="I7" s="16">
        <f t="shared" si="3"/>
        <v>0</v>
      </c>
      <c r="J7" s="16">
        <f t="shared" si="4"/>
        <v>0</v>
      </c>
      <c r="K7" s="16">
        <f t="shared" si="5"/>
        <v>12</v>
      </c>
      <c r="L7" s="16">
        <f t="shared" si="6"/>
        <v>0</v>
      </c>
      <c r="M7" s="3">
        <v>3</v>
      </c>
      <c r="N7" s="3">
        <v>13</v>
      </c>
      <c r="O7" s="3">
        <v>207</v>
      </c>
      <c r="P7" s="3">
        <v>3</v>
      </c>
      <c r="Q7" s="2" t="s">
        <v>21</v>
      </c>
      <c r="R7" s="3">
        <v>8674</v>
      </c>
      <c r="S7" s="3">
        <v>24154</v>
      </c>
      <c r="T7" s="4">
        <v>12</v>
      </c>
    </row>
    <row r="8" spans="1:20" hidden="1" outlineLevel="4" x14ac:dyDescent="0.25">
      <c r="A8" s="1">
        <v>3</v>
      </c>
      <c r="B8" s="2" t="s">
        <v>20</v>
      </c>
      <c r="C8" s="2" t="s">
        <v>7</v>
      </c>
      <c r="D8" s="2" t="s">
        <v>121</v>
      </c>
      <c r="E8" s="38">
        <v>461</v>
      </c>
      <c r="F8" s="39">
        <f t="shared" si="0"/>
        <v>8.2717221017112545E-3</v>
      </c>
      <c r="G8" s="39">
        <f t="shared" si="1"/>
        <v>1.7574515947617898E-7</v>
      </c>
      <c r="H8" s="16">
        <f t="shared" si="2"/>
        <v>461</v>
      </c>
      <c r="I8" s="16">
        <f t="shared" si="3"/>
        <v>0</v>
      </c>
      <c r="J8" s="16">
        <f t="shared" si="4"/>
        <v>0</v>
      </c>
      <c r="K8" s="16">
        <f t="shared" si="5"/>
        <v>0</v>
      </c>
      <c r="L8" s="16">
        <f t="shared" si="6"/>
        <v>461</v>
      </c>
      <c r="M8" s="3">
        <v>8</v>
      </c>
      <c r="N8" s="3">
        <v>13</v>
      </c>
      <c r="O8" s="3">
        <v>217</v>
      </c>
      <c r="P8" s="3">
        <v>3</v>
      </c>
      <c r="Q8" s="2" t="s">
        <v>21</v>
      </c>
      <c r="R8" s="3">
        <v>329466</v>
      </c>
      <c r="S8" s="3">
        <v>7</v>
      </c>
      <c r="T8" s="4">
        <v>12</v>
      </c>
    </row>
    <row r="9" spans="1:20" hidden="1" outlineLevel="3" x14ac:dyDescent="0.25">
      <c r="A9" s="1"/>
      <c r="B9" s="2"/>
      <c r="C9" s="32" t="s">
        <v>122</v>
      </c>
      <c r="D9" s="33"/>
      <c r="E9" s="40">
        <f>SUBTOTAL(9,E5:E8)</f>
        <v>1246</v>
      </c>
      <c r="F9" s="41">
        <f>SUBTOTAL(1,F5:F8)</f>
        <v>9.0123818902402581E-3</v>
      </c>
      <c r="G9" s="41">
        <f>SUBTOTAL(1,G5:G8)</f>
        <v>8.3486008721852436E-3</v>
      </c>
      <c r="H9" s="16">
        <f>SUBTOTAL(9,H5:H8)</f>
        <v>1246</v>
      </c>
      <c r="I9" s="16">
        <f>SUBTOTAL(9,I5:I8)</f>
        <v>0</v>
      </c>
      <c r="J9" s="16">
        <f>SUBTOTAL(9,J5:J8)</f>
        <v>0</v>
      </c>
      <c r="K9" s="16">
        <f>SUBTOTAL(9,K5:K8)</f>
        <v>785</v>
      </c>
      <c r="L9" s="16">
        <f>SUBTOTAL(9,L5:L8)</f>
        <v>461</v>
      </c>
      <c r="M9" s="3"/>
      <c r="N9" s="3"/>
      <c r="O9" s="3"/>
      <c r="P9" s="3"/>
      <c r="Q9" s="2"/>
      <c r="R9" s="3">
        <f>SUBTOTAL(9,R5:R8)</f>
        <v>998180</v>
      </c>
      <c r="S9" s="3">
        <f>SUBTOTAL(9,S5:S8)</f>
        <v>367182</v>
      </c>
      <c r="T9" s="4"/>
    </row>
    <row r="10" spans="1:20" hidden="1" outlineLevel="4" x14ac:dyDescent="0.25">
      <c r="A10" s="1">
        <v>3</v>
      </c>
      <c r="B10" s="2" t="s">
        <v>20</v>
      </c>
      <c r="C10" s="2" t="s">
        <v>8</v>
      </c>
      <c r="D10" s="2" t="s">
        <v>91</v>
      </c>
      <c r="E10" s="38">
        <v>9</v>
      </c>
      <c r="F10" s="39">
        <f t="shared" si="0"/>
        <v>1.2500000000000001E-2</v>
      </c>
      <c r="G10" s="39">
        <f t="shared" si="1"/>
        <v>6.4840534979423861E-3</v>
      </c>
      <c r="H10" s="16">
        <f t="shared" si="2"/>
        <v>0</v>
      </c>
      <c r="I10" s="16">
        <f t="shared" si="3"/>
        <v>9</v>
      </c>
      <c r="J10" s="16">
        <f t="shared" si="4"/>
        <v>0</v>
      </c>
      <c r="K10" s="16">
        <f t="shared" si="5"/>
        <v>9</v>
      </c>
      <c r="L10" s="16">
        <f t="shared" si="6"/>
        <v>0</v>
      </c>
      <c r="M10" s="3">
        <v>3</v>
      </c>
      <c r="N10" s="3">
        <v>13</v>
      </c>
      <c r="O10" s="3">
        <v>198</v>
      </c>
      <c r="P10" s="3">
        <v>14</v>
      </c>
      <c r="Q10" s="2" t="s">
        <v>22</v>
      </c>
      <c r="R10" s="3">
        <v>9720</v>
      </c>
      <c r="S10" s="3">
        <v>5042</v>
      </c>
      <c r="T10" s="4">
        <v>12</v>
      </c>
    </row>
    <row r="11" spans="1:20" hidden="1" outlineLevel="3" x14ac:dyDescent="0.25">
      <c r="A11" s="1"/>
      <c r="B11" s="2"/>
      <c r="C11" s="34" t="s">
        <v>123</v>
      </c>
      <c r="D11" s="35"/>
      <c r="E11" s="42">
        <f>SUBTOTAL(9,E10:E10)</f>
        <v>9</v>
      </c>
      <c r="F11" s="43">
        <f>SUBTOTAL(1,F10:F10)</f>
        <v>1.2500000000000001E-2</v>
      </c>
      <c r="G11" s="43">
        <f>SUBTOTAL(1,G10:G10)</f>
        <v>6.4840534979423861E-3</v>
      </c>
      <c r="H11" s="16">
        <f>SUBTOTAL(9,H10:H10)</f>
        <v>0</v>
      </c>
      <c r="I11" s="16">
        <f>SUBTOTAL(9,I10:I10)</f>
        <v>9</v>
      </c>
      <c r="J11" s="16">
        <f>SUBTOTAL(9,J10:J10)</f>
        <v>0</v>
      </c>
      <c r="K11" s="16">
        <f>SUBTOTAL(9,K10:K10)</f>
        <v>9</v>
      </c>
      <c r="L11" s="16">
        <f>SUBTOTAL(9,L10:L10)</f>
        <v>0</v>
      </c>
      <c r="M11" s="3"/>
      <c r="N11" s="3"/>
      <c r="O11" s="3"/>
      <c r="P11" s="3"/>
      <c r="Q11" s="2"/>
      <c r="R11" s="3">
        <f>SUBTOTAL(9,R10:R10)</f>
        <v>9720</v>
      </c>
      <c r="S11" s="3">
        <f>SUBTOTAL(9,S10:S10)</f>
        <v>5042</v>
      </c>
      <c r="T11" s="4"/>
    </row>
    <row r="12" spans="1:20" ht="15.75" outlineLevel="2" collapsed="1" x14ac:dyDescent="0.25">
      <c r="A12" s="29"/>
      <c r="B12" s="30" t="s">
        <v>62</v>
      </c>
      <c r="C12" s="31"/>
      <c r="D12" s="31"/>
      <c r="E12" s="44">
        <f>SUBTOTAL(9,E5:E10)</f>
        <v>1255</v>
      </c>
      <c r="F12" s="45">
        <f>SUBTOTAL(1,F5:F10)</f>
        <v>9.7099055121922066E-3</v>
      </c>
      <c r="G12" s="45">
        <f>SUBTOTAL(1,G5:G10)</f>
        <v>7.9756913973366723E-3</v>
      </c>
      <c r="H12" s="16">
        <f>SUBTOTAL(9,H5:H10)</f>
        <v>1246</v>
      </c>
      <c r="I12" s="16">
        <f>SUBTOTAL(9,I5:I10)</f>
        <v>9</v>
      </c>
      <c r="J12" s="16">
        <f>SUBTOTAL(9,J5:J10)</f>
        <v>0</v>
      </c>
      <c r="K12" s="16">
        <f>SUBTOTAL(9,K5:K10)</f>
        <v>794</v>
      </c>
      <c r="L12" s="16">
        <f>SUBTOTAL(9,L5:L10)</f>
        <v>461</v>
      </c>
      <c r="M12" s="3"/>
      <c r="N12" s="3"/>
      <c r="O12" s="3"/>
      <c r="P12" s="3"/>
      <c r="Q12" s="2"/>
      <c r="R12" s="3">
        <f>SUBTOTAL(9,R5:R10)</f>
        <v>1007900</v>
      </c>
      <c r="S12" s="3">
        <f>SUBTOTAL(9,S5:S10)</f>
        <v>372224</v>
      </c>
      <c r="T12" s="4"/>
    </row>
    <row r="13" spans="1:20" hidden="1" outlineLevel="4" x14ac:dyDescent="0.25">
      <c r="A13" s="1">
        <v>3</v>
      </c>
      <c r="B13" s="13" t="s">
        <v>23</v>
      </c>
      <c r="C13" s="13" t="s">
        <v>7</v>
      </c>
      <c r="D13" s="13" t="s">
        <v>89</v>
      </c>
      <c r="E13" s="46">
        <v>506</v>
      </c>
      <c r="F13" s="47">
        <f t="shared" si="0"/>
        <v>6.7602885741472702E-3</v>
      </c>
      <c r="G13" s="47">
        <f t="shared" si="1"/>
        <v>1.9281583955496999E-3</v>
      </c>
      <c r="H13" s="16">
        <f t="shared" si="2"/>
        <v>506</v>
      </c>
      <c r="I13" s="16">
        <f t="shared" si="3"/>
        <v>0</v>
      </c>
      <c r="J13" s="16">
        <f t="shared" si="4"/>
        <v>0</v>
      </c>
      <c r="K13" s="16">
        <f t="shared" si="5"/>
        <v>506</v>
      </c>
      <c r="L13" s="16">
        <f t="shared" si="6"/>
        <v>0</v>
      </c>
      <c r="M13" s="3">
        <v>3</v>
      </c>
      <c r="N13" s="3">
        <v>30</v>
      </c>
      <c r="O13" s="3">
        <v>162</v>
      </c>
      <c r="P13" s="3">
        <v>3</v>
      </c>
      <c r="Q13" s="2" t="s">
        <v>21</v>
      </c>
      <c r="R13" s="3">
        <v>295549</v>
      </c>
      <c r="S13" s="3">
        <v>84296</v>
      </c>
      <c r="T13" s="4">
        <v>12</v>
      </c>
    </row>
    <row r="14" spans="1:20" hidden="1" outlineLevel="4" x14ac:dyDescent="0.25">
      <c r="A14" s="1">
        <v>3</v>
      </c>
      <c r="B14" s="2" t="s">
        <v>23</v>
      </c>
      <c r="C14" s="2" t="s">
        <v>7</v>
      </c>
      <c r="D14" s="2" t="s">
        <v>121</v>
      </c>
      <c r="E14" s="38">
        <v>58</v>
      </c>
      <c r="F14" s="39">
        <f t="shared" si="0"/>
        <v>7.0773467432950193E-3</v>
      </c>
      <c r="G14" s="39">
        <f t="shared" si="1"/>
        <v>1.9955300127713922E-7</v>
      </c>
      <c r="H14" s="16">
        <f t="shared" si="2"/>
        <v>58</v>
      </c>
      <c r="I14" s="16">
        <f t="shared" si="3"/>
        <v>0</v>
      </c>
      <c r="J14" s="16">
        <f t="shared" si="4"/>
        <v>0</v>
      </c>
      <c r="K14" s="16">
        <f t="shared" si="5"/>
        <v>0</v>
      </c>
      <c r="L14" s="16">
        <f t="shared" si="6"/>
        <v>58</v>
      </c>
      <c r="M14" s="3">
        <v>8</v>
      </c>
      <c r="N14" s="3">
        <v>30</v>
      </c>
      <c r="O14" s="3">
        <v>217</v>
      </c>
      <c r="P14" s="3">
        <v>3</v>
      </c>
      <c r="Q14" s="2" t="s">
        <v>21</v>
      </c>
      <c r="R14" s="3">
        <v>35466</v>
      </c>
      <c r="S14" s="3">
        <v>1</v>
      </c>
      <c r="T14" s="4">
        <v>12</v>
      </c>
    </row>
    <row r="15" spans="1:20" hidden="1" outlineLevel="3" x14ac:dyDescent="0.25">
      <c r="A15" s="1"/>
      <c r="B15" s="2"/>
      <c r="C15" s="32" t="s">
        <v>122</v>
      </c>
      <c r="D15" s="33"/>
      <c r="E15" s="40">
        <f>SUBTOTAL(9,E13:E14)</f>
        <v>564</v>
      </c>
      <c r="F15" s="41">
        <f>SUBTOTAL(1,F13:F14)</f>
        <v>6.9188176587211443E-3</v>
      </c>
      <c r="G15" s="41">
        <f>SUBTOTAL(1,G13:G14)</f>
        <v>9.6417897427548852E-4</v>
      </c>
      <c r="H15" s="16">
        <f>SUBTOTAL(9,H13:H14)</f>
        <v>564</v>
      </c>
      <c r="I15" s="16">
        <f>SUBTOTAL(9,I13:I14)</f>
        <v>0</v>
      </c>
      <c r="J15" s="16">
        <f>SUBTOTAL(9,J13:J14)</f>
        <v>0</v>
      </c>
      <c r="K15" s="16">
        <f>SUBTOTAL(9,K13:K14)</f>
        <v>506</v>
      </c>
      <c r="L15" s="16">
        <f>SUBTOTAL(9,L13:L14)</f>
        <v>58</v>
      </c>
      <c r="M15" s="3"/>
      <c r="N15" s="3"/>
      <c r="O15" s="3"/>
      <c r="P15" s="3"/>
      <c r="Q15" s="2"/>
      <c r="R15" s="3">
        <f>SUBTOTAL(9,R13:R14)</f>
        <v>331015</v>
      </c>
      <c r="S15" s="3">
        <f>SUBTOTAL(9,S13:S14)</f>
        <v>84297</v>
      </c>
      <c r="T15" s="4"/>
    </row>
    <row r="16" spans="1:20" hidden="1" outlineLevel="4" x14ac:dyDescent="0.25">
      <c r="A16" s="1">
        <v>3</v>
      </c>
      <c r="B16" s="2" t="s">
        <v>23</v>
      </c>
      <c r="C16" s="2" t="s">
        <v>9</v>
      </c>
      <c r="D16" s="2" t="s">
        <v>92</v>
      </c>
      <c r="E16" s="38">
        <v>328</v>
      </c>
      <c r="F16" s="39">
        <f t="shared" si="0"/>
        <v>1.0970457881662151E-2</v>
      </c>
      <c r="G16" s="39">
        <f t="shared" si="1"/>
        <v>3.5328802506775069E-3</v>
      </c>
      <c r="H16" s="16">
        <f t="shared" si="2"/>
        <v>0</v>
      </c>
      <c r="I16" s="16">
        <f t="shared" si="3"/>
        <v>0</v>
      </c>
      <c r="J16" s="16">
        <f t="shared" si="4"/>
        <v>328</v>
      </c>
      <c r="K16" s="16">
        <f t="shared" si="5"/>
        <v>328</v>
      </c>
      <c r="L16" s="16">
        <f t="shared" si="6"/>
        <v>0</v>
      </c>
      <c r="M16" s="3">
        <v>3</v>
      </c>
      <c r="N16" s="3">
        <v>30</v>
      </c>
      <c r="O16" s="3">
        <v>202</v>
      </c>
      <c r="P16" s="3">
        <v>5</v>
      </c>
      <c r="Q16" s="2" t="s">
        <v>9</v>
      </c>
      <c r="R16" s="3">
        <v>310894</v>
      </c>
      <c r="S16" s="3">
        <v>100119</v>
      </c>
      <c r="T16" s="4">
        <v>12</v>
      </c>
    </row>
    <row r="17" spans="1:20" hidden="1" outlineLevel="3" x14ac:dyDescent="0.25">
      <c r="A17" s="1"/>
      <c r="B17" s="2"/>
      <c r="C17" s="36" t="s">
        <v>124</v>
      </c>
      <c r="D17" s="37"/>
      <c r="E17" s="48">
        <f>SUBTOTAL(9,E16:E16)</f>
        <v>328</v>
      </c>
      <c r="F17" s="49">
        <f>SUBTOTAL(1,F16:F16)</f>
        <v>1.0970457881662151E-2</v>
      </c>
      <c r="G17" s="49">
        <f>SUBTOTAL(1,G16:G16)</f>
        <v>3.5328802506775069E-3</v>
      </c>
      <c r="H17" s="16">
        <f>SUBTOTAL(9,H16:H16)</f>
        <v>0</v>
      </c>
      <c r="I17" s="16">
        <f>SUBTOTAL(9,I16:I16)</f>
        <v>0</v>
      </c>
      <c r="J17" s="16">
        <f>SUBTOTAL(9,J16:J16)</f>
        <v>328</v>
      </c>
      <c r="K17" s="16">
        <f>SUBTOTAL(9,K16:K16)</f>
        <v>328</v>
      </c>
      <c r="L17" s="16">
        <f>SUBTOTAL(9,L16:L16)</f>
        <v>0</v>
      </c>
      <c r="M17" s="3"/>
      <c r="N17" s="3"/>
      <c r="O17" s="3"/>
      <c r="P17" s="3"/>
      <c r="Q17" s="2"/>
      <c r="R17" s="3">
        <f>SUBTOTAL(9,R16:R16)</f>
        <v>310894</v>
      </c>
      <c r="S17" s="3">
        <f>SUBTOTAL(9,S16:S16)</f>
        <v>100119</v>
      </c>
      <c r="T17" s="4"/>
    </row>
    <row r="18" spans="1:20" ht="15.75" outlineLevel="2" collapsed="1" x14ac:dyDescent="0.25">
      <c r="A18" s="1"/>
      <c r="B18" s="30" t="s">
        <v>63</v>
      </c>
      <c r="C18" s="31"/>
      <c r="D18" s="31"/>
      <c r="E18" s="44">
        <f>SUBTOTAL(9,E13:E16)</f>
        <v>892</v>
      </c>
      <c r="F18" s="45">
        <f>SUBTOTAL(1,F13:F16)</f>
        <v>8.2693643997014798E-3</v>
      </c>
      <c r="G18" s="45">
        <f>SUBTOTAL(1,G13:G16)</f>
        <v>1.8204127330761612E-3</v>
      </c>
      <c r="H18" s="16">
        <f>SUBTOTAL(9,H13:H16)</f>
        <v>564</v>
      </c>
      <c r="I18" s="16">
        <f>SUBTOTAL(9,I13:I16)</f>
        <v>0</v>
      </c>
      <c r="J18" s="16">
        <f>SUBTOTAL(9,J13:J16)</f>
        <v>328</v>
      </c>
      <c r="K18" s="16">
        <f>SUBTOTAL(9,K13:K16)</f>
        <v>834</v>
      </c>
      <c r="L18" s="16">
        <f>SUBTOTAL(9,L13:L16)</f>
        <v>58</v>
      </c>
      <c r="M18" s="3"/>
      <c r="N18" s="3"/>
      <c r="O18" s="3"/>
      <c r="P18" s="3"/>
      <c r="Q18" s="2"/>
      <c r="R18" s="3">
        <f>SUBTOTAL(9,R13:R16)</f>
        <v>641909</v>
      </c>
      <c r="S18" s="3">
        <f>SUBTOTAL(9,S13:S16)</f>
        <v>184416</v>
      </c>
      <c r="T18" s="4"/>
    </row>
    <row r="19" spans="1:20" hidden="1" outlineLevel="4" x14ac:dyDescent="0.25">
      <c r="A19" s="1">
        <v>3</v>
      </c>
      <c r="B19" s="2" t="s">
        <v>24</v>
      </c>
      <c r="C19" s="2" t="s">
        <v>7</v>
      </c>
      <c r="D19" s="2" t="s">
        <v>89</v>
      </c>
      <c r="E19" s="38">
        <v>158</v>
      </c>
      <c r="F19" s="39">
        <f t="shared" si="0"/>
        <v>1.0699498945147679E-2</v>
      </c>
      <c r="G19" s="39">
        <f t="shared" si="1"/>
        <v>2.6199894514767931E-3</v>
      </c>
      <c r="H19" s="16">
        <f t="shared" si="2"/>
        <v>158</v>
      </c>
      <c r="I19" s="16">
        <f t="shared" si="3"/>
        <v>0</v>
      </c>
      <c r="J19" s="16">
        <f t="shared" si="4"/>
        <v>0</v>
      </c>
      <c r="K19" s="16">
        <f t="shared" si="5"/>
        <v>158</v>
      </c>
      <c r="L19" s="16">
        <f t="shared" si="6"/>
        <v>0</v>
      </c>
      <c r="M19" s="3">
        <v>3</v>
      </c>
      <c r="N19" s="3">
        <v>27</v>
      </c>
      <c r="O19" s="3">
        <v>162</v>
      </c>
      <c r="P19" s="3">
        <v>3</v>
      </c>
      <c r="Q19" s="2" t="s">
        <v>21</v>
      </c>
      <c r="R19" s="3">
        <v>146061</v>
      </c>
      <c r="S19" s="3">
        <v>35766</v>
      </c>
      <c r="T19" s="4">
        <v>12</v>
      </c>
    </row>
    <row r="20" spans="1:20" hidden="1" outlineLevel="4" x14ac:dyDescent="0.25">
      <c r="A20" s="1">
        <v>3</v>
      </c>
      <c r="B20" s="2" t="s">
        <v>24</v>
      </c>
      <c r="C20" s="2" t="s">
        <v>7</v>
      </c>
      <c r="D20" s="2" t="s">
        <v>121</v>
      </c>
      <c r="E20" s="38">
        <v>37</v>
      </c>
      <c r="F20" s="39">
        <f t="shared" si="0"/>
        <v>9.2733358358358369E-3</v>
      </c>
      <c r="G20" s="39">
        <f t="shared" si="1"/>
        <v>3.1281281281281281E-7</v>
      </c>
      <c r="H20" s="16">
        <f t="shared" si="2"/>
        <v>37</v>
      </c>
      <c r="I20" s="16">
        <f t="shared" si="3"/>
        <v>0</v>
      </c>
      <c r="J20" s="16">
        <f t="shared" si="4"/>
        <v>0</v>
      </c>
      <c r="K20" s="16">
        <f t="shared" si="5"/>
        <v>0</v>
      </c>
      <c r="L20" s="16">
        <f t="shared" si="6"/>
        <v>37</v>
      </c>
      <c r="M20" s="3">
        <v>8</v>
      </c>
      <c r="N20" s="3">
        <v>27</v>
      </c>
      <c r="O20" s="3">
        <v>217</v>
      </c>
      <c r="P20" s="3">
        <v>3</v>
      </c>
      <c r="Q20" s="2" t="s">
        <v>21</v>
      </c>
      <c r="R20" s="3">
        <v>29645</v>
      </c>
      <c r="S20" s="3">
        <v>1</v>
      </c>
      <c r="T20" s="4">
        <v>12</v>
      </c>
    </row>
    <row r="21" spans="1:20" hidden="1" outlineLevel="3" x14ac:dyDescent="0.25">
      <c r="A21" s="1"/>
      <c r="B21" s="2"/>
      <c r="C21" s="32" t="s">
        <v>122</v>
      </c>
      <c r="D21" s="33"/>
      <c r="E21" s="40">
        <f>SUBTOTAL(9,E19:E20)</f>
        <v>195</v>
      </c>
      <c r="F21" s="41">
        <f>SUBTOTAL(1,F19:F20)</f>
        <v>9.9864173904917579E-3</v>
      </c>
      <c r="G21" s="41">
        <f>SUBTOTAL(1,G19:G20)</f>
        <v>1.310151132144803E-3</v>
      </c>
      <c r="H21" s="16">
        <f>SUBTOTAL(9,H19:H20)</f>
        <v>195</v>
      </c>
      <c r="I21" s="16">
        <f>SUBTOTAL(9,I19:I20)</f>
        <v>0</v>
      </c>
      <c r="J21" s="16">
        <f>SUBTOTAL(9,J19:J20)</f>
        <v>0</v>
      </c>
      <c r="K21" s="16">
        <f>SUBTOTAL(9,K19:K20)</f>
        <v>158</v>
      </c>
      <c r="L21" s="16">
        <f>SUBTOTAL(9,L19:L20)</f>
        <v>37</v>
      </c>
      <c r="M21" s="3"/>
      <c r="N21" s="3"/>
      <c r="O21" s="3"/>
      <c r="P21" s="3"/>
      <c r="Q21" s="2"/>
      <c r="R21" s="3">
        <f>SUBTOTAL(9,R19:R20)</f>
        <v>175706</v>
      </c>
      <c r="S21" s="3">
        <f>SUBTOTAL(9,S19:S20)</f>
        <v>35767</v>
      </c>
      <c r="T21" s="4"/>
    </row>
    <row r="22" spans="1:20" hidden="1" outlineLevel="4" x14ac:dyDescent="0.25">
      <c r="A22" s="1">
        <v>3</v>
      </c>
      <c r="B22" s="2" t="s">
        <v>24</v>
      </c>
      <c r="C22" s="2" t="s">
        <v>9</v>
      </c>
      <c r="D22" s="2" t="s">
        <v>93</v>
      </c>
      <c r="E22" s="38">
        <v>63</v>
      </c>
      <c r="F22" s="39">
        <f t="shared" si="0"/>
        <v>4.8852145796590238E-2</v>
      </c>
      <c r="G22" s="39">
        <f t="shared" si="1"/>
        <v>3.8291078777189888E-2</v>
      </c>
      <c r="H22" s="16">
        <f t="shared" si="2"/>
        <v>0</v>
      </c>
      <c r="I22" s="16">
        <f t="shared" si="3"/>
        <v>0</v>
      </c>
      <c r="J22" s="16">
        <f t="shared" si="4"/>
        <v>63</v>
      </c>
      <c r="K22" s="16">
        <f t="shared" si="5"/>
        <v>63</v>
      </c>
      <c r="L22" s="16">
        <f t="shared" si="6"/>
        <v>0</v>
      </c>
      <c r="M22" s="3">
        <v>3</v>
      </c>
      <c r="N22" s="3">
        <v>27</v>
      </c>
      <c r="O22" s="3">
        <v>169</v>
      </c>
      <c r="P22" s="3">
        <v>5</v>
      </c>
      <c r="Q22" s="2" t="s">
        <v>9</v>
      </c>
      <c r="R22" s="3">
        <v>265912</v>
      </c>
      <c r="S22" s="3">
        <v>208426</v>
      </c>
      <c r="T22" s="4">
        <v>12</v>
      </c>
    </row>
    <row r="23" spans="1:20" hidden="1" outlineLevel="3" x14ac:dyDescent="0.25">
      <c r="A23" s="1"/>
      <c r="B23" s="2"/>
      <c r="C23" s="36" t="s">
        <v>124</v>
      </c>
      <c r="D23" s="37"/>
      <c r="E23" s="48">
        <f>SUBTOTAL(9,E22:E22)</f>
        <v>63</v>
      </c>
      <c r="F23" s="49">
        <f>SUBTOTAL(1,F22:F22)</f>
        <v>4.8852145796590238E-2</v>
      </c>
      <c r="G23" s="49">
        <f>SUBTOTAL(1,G22:G22)</f>
        <v>3.8291078777189888E-2</v>
      </c>
      <c r="H23" s="16">
        <f>SUBTOTAL(9,H22:H22)</f>
        <v>0</v>
      </c>
      <c r="I23" s="16">
        <f>SUBTOTAL(9,I22:I22)</f>
        <v>0</v>
      </c>
      <c r="J23" s="16">
        <f>SUBTOTAL(9,J22:J22)</f>
        <v>63</v>
      </c>
      <c r="K23" s="16">
        <f>SUBTOTAL(9,K22:K22)</f>
        <v>63</v>
      </c>
      <c r="L23" s="16">
        <f>SUBTOTAL(9,L22:L22)</f>
        <v>0</v>
      </c>
      <c r="M23" s="3"/>
      <c r="N23" s="3"/>
      <c r="O23" s="3"/>
      <c r="P23" s="3"/>
      <c r="Q23" s="2"/>
      <c r="R23" s="3">
        <f>SUBTOTAL(9,R22:R22)</f>
        <v>265912</v>
      </c>
      <c r="S23" s="3">
        <f>SUBTOTAL(9,S22:S22)</f>
        <v>208426</v>
      </c>
      <c r="T23" s="4"/>
    </row>
    <row r="24" spans="1:20" ht="15.75" outlineLevel="2" collapsed="1" x14ac:dyDescent="0.25">
      <c r="A24" s="1"/>
      <c r="B24" s="30" t="s">
        <v>64</v>
      </c>
      <c r="C24" s="31"/>
      <c r="D24" s="31"/>
      <c r="E24" s="44">
        <f>SUBTOTAL(9,E19:E22)</f>
        <v>258</v>
      </c>
      <c r="F24" s="45">
        <f>SUBTOTAL(1,F19:F22)</f>
        <v>2.2941660192524582E-2</v>
      </c>
      <c r="G24" s="45">
        <f>SUBTOTAL(1,G19:G22)</f>
        <v>1.36371270138265E-2</v>
      </c>
      <c r="H24" s="16">
        <f>SUBTOTAL(9,H19:H22)</f>
        <v>195</v>
      </c>
      <c r="I24" s="16">
        <f>SUBTOTAL(9,I19:I22)</f>
        <v>0</v>
      </c>
      <c r="J24" s="16">
        <f>SUBTOTAL(9,J19:J22)</f>
        <v>63</v>
      </c>
      <c r="K24" s="16">
        <f>SUBTOTAL(9,K19:K22)</f>
        <v>221</v>
      </c>
      <c r="L24" s="16">
        <f>SUBTOTAL(9,L19:L22)</f>
        <v>37</v>
      </c>
      <c r="M24" s="3"/>
      <c r="N24" s="3"/>
      <c r="O24" s="3"/>
      <c r="P24" s="3"/>
      <c r="Q24" s="2"/>
      <c r="R24" s="3">
        <f>SUBTOTAL(9,R19:R22)</f>
        <v>441618</v>
      </c>
      <c r="S24" s="3">
        <f>SUBTOTAL(9,S19:S22)</f>
        <v>244193</v>
      </c>
      <c r="T24" s="4"/>
    </row>
    <row r="25" spans="1:20" hidden="1" outlineLevel="4" x14ac:dyDescent="0.25">
      <c r="A25" s="1">
        <v>3</v>
      </c>
      <c r="B25" s="2" t="s">
        <v>25</v>
      </c>
      <c r="C25" s="2" t="s">
        <v>7</v>
      </c>
      <c r="D25" s="2" t="s">
        <v>94</v>
      </c>
      <c r="E25" s="38">
        <v>835</v>
      </c>
      <c r="F25" s="39">
        <f t="shared" si="0"/>
        <v>9.05983865602129E-3</v>
      </c>
      <c r="G25" s="39">
        <f t="shared" si="1"/>
        <v>4.6921573519627417E-3</v>
      </c>
      <c r="H25" s="16">
        <f t="shared" si="2"/>
        <v>835</v>
      </c>
      <c r="I25" s="16">
        <f t="shared" si="3"/>
        <v>0</v>
      </c>
      <c r="J25" s="16">
        <f t="shared" si="4"/>
        <v>0</v>
      </c>
      <c r="K25" s="16">
        <f t="shared" si="5"/>
        <v>835</v>
      </c>
      <c r="L25" s="16">
        <f t="shared" si="6"/>
        <v>0</v>
      </c>
      <c r="M25" s="3">
        <v>3</v>
      </c>
      <c r="N25" s="3">
        <v>16</v>
      </c>
      <c r="O25" s="3">
        <v>171</v>
      </c>
      <c r="P25" s="3">
        <v>3</v>
      </c>
      <c r="Q25" s="2" t="s">
        <v>21</v>
      </c>
      <c r="R25" s="3">
        <v>653613</v>
      </c>
      <c r="S25" s="3">
        <v>338511</v>
      </c>
      <c r="T25" s="4">
        <v>12</v>
      </c>
    </row>
    <row r="26" spans="1:20" hidden="1" outlineLevel="4" x14ac:dyDescent="0.25">
      <c r="A26" s="1">
        <v>3</v>
      </c>
      <c r="B26" s="2" t="s">
        <v>25</v>
      </c>
      <c r="C26" s="2" t="s">
        <v>7</v>
      </c>
      <c r="D26" s="2" t="s">
        <v>90</v>
      </c>
      <c r="E26" s="38">
        <v>35</v>
      </c>
      <c r="F26" s="39">
        <f t="shared" si="0"/>
        <v>7.9669312169312178E-3</v>
      </c>
      <c r="G26" s="39">
        <f t="shared" si="1"/>
        <v>8.084325396825397E-3</v>
      </c>
      <c r="H26" s="16">
        <f t="shared" si="2"/>
        <v>35</v>
      </c>
      <c r="I26" s="16">
        <f t="shared" si="3"/>
        <v>0</v>
      </c>
      <c r="J26" s="16">
        <f t="shared" si="4"/>
        <v>0</v>
      </c>
      <c r="K26" s="16">
        <f t="shared" si="5"/>
        <v>35</v>
      </c>
      <c r="L26" s="16">
        <f t="shared" si="6"/>
        <v>0</v>
      </c>
      <c r="M26" s="3">
        <v>3</v>
      </c>
      <c r="N26" s="3">
        <v>16</v>
      </c>
      <c r="O26" s="3">
        <v>207</v>
      </c>
      <c r="P26" s="3">
        <v>3</v>
      </c>
      <c r="Q26" s="2" t="s">
        <v>21</v>
      </c>
      <c r="R26" s="3">
        <v>24092</v>
      </c>
      <c r="S26" s="3">
        <v>24447</v>
      </c>
      <c r="T26" s="4">
        <v>12</v>
      </c>
    </row>
    <row r="27" spans="1:20" hidden="1" outlineLevel="4" x14ac:dyDescent="0.25">
      <c r="A27" s="1">
        <v>3</v>
      </c>
      <c r="B27" s="2" t="s">
        <v>25</v>
      </c>
      <c r="C27" s="2" t="s">
        <v>7</v>
      </c>
      <c r="D27" s="2" t="s">
        <v>121</v>
      </c>
      <c r="E27" s="38">
        <v>387</v>
      </c>
      <c r="F27" s="39">
        <f t="shared" si="0"/>
        <v>7.4420698152933293E-3</v>
      </c>
      <c r="G27" s="39">
        <f t="shared" si="1"/>
        <v>2.6916451335055985E-7</v>
      </c>
      <c r="H27" s="16">
        <f t="shared" si="2"/>
        <v>387</v>
      </c>
      <c r="I27" s="16">
        <f t="shared" si="3"/>
        <v>0</v>
      </c>
      <c r="J27" s="16">
        <f t="shared" si="4"/>
        <v>0</v>
      </c>
      <c r="K27" s="16">
        <f t="shared" si="5"/>
        <v>0</v>
      </c>
      <c r="L27" s="16">
        <f t="shared" si="6"/>
        <v>387</v>
      </c>
      <c r="M27" s="3">
        <v>8</v>
      </c>
      <c r="N27" s="3">
        <v>16</v>
      </c>
      <c r="O27" s="3">
        <v>217</v>
      </c>
      <c r="P27" s="3">
        <v>3</v>
      </c>
      <c r="Q27" s="2" t="s">
        <v>21</v>
      </c>
      <c r="R27" s="3">
        <v>248839</v>
      </c>
      <c r="S27" s="3">
        <v>9</v>
      </c>
      <c r="T27" s="4">
        <v>12</v>
      </c>
    </row>
    <row r="28" spans="1:20" hidden="1" outlineLevel="4" x14ac:dyDescent="0.25">
      <c r="A28" s="1">
        <v>3</v>
      </c>
      <c r="B28" s="2" t="s">
        <v>25</v>
      </c>
      <c r="C28" s="2" t="s">
        <v>7</v>
      </c>
      <c r="D28" s="2" t="s">
        <v>95</v>
      </c>
      <c r="E28" s="38">
        <v>4</v>
      </c>
      <c r="F28" s="39">
        <f t="shared" si="0"/>
        <v>1.011863425925926E-2</v>
      </c>
      <c r="G28" s="39">
        <f t="shared" si="1"/>
        <v>4.5486111111111109E-3</v>
      </c>
      <c r="H28" s="16">
        <f t="shared" si="2"/>
        <v>4</v>
      </c>
      <c r="I28" s="16">
        <f t="shared" si="3"/>
        <v>0</v>
      </c>
      <c r="J28" s="16">
        <f t="shared" si="4"/>
        <v>0</v>
      </c>
      <c r="K28" s="16">
        <f t="shared" si="5"/>
        <v>4</v>
      </c>
      <c r="L28" s="16">
        <f t="shared" si="6"/>
        <v>0</v>
      </c>
      <c r="M28" s="3">
        <v>3</v>
      </c>
      <c r="N28" s="3">
        <v>16</v>
      </c>
      <c r="O28" s="3">
        <v>224</v>
      </c>
      <c r="P28" s="3">
        <v>3</v>
      </c>
      <c r="Q28" s="2" t="s">
        <v>21</v>
      </c>
      <c r="R28" s="3">
        <v>3497</v>
      </c>
      <c r="S28" s="3">
        <v>1572</v>
      </c>
      <c r="T28" s="4">
        <v>12</v>
      </c>
    </row>
    <row r="29" spans="1:20" hidden="1" outlineLevel="3" x14ac:dyDescent="0.25">
      <c r="A29" s="1"/>
      <c r="B29" s="2"/>
      <c r="C29" s="32" t="s">
        <v>122</v>
      </c>
      <c r="D29" s="33"/>
      <c r="E29" s="40">
        <f>SUBTOTAL(9,E25:E28)</f>
        <v>1261</v>
      </c>
      <c r="F29" s="41">
        <f>SUBTOTAL(1,F25:F28)</f>
        <v>8.6468684868762739E-3</v>
      </c>
      <c r="G29" s="41">
        <f>SUBTOTAL(1,G25:G28)</f>
        <v>4.3313407561031501E-3</v>
      </c>
      <c r="H29" s="16">
        <f>SUBTOTAL(9,H25:H28)</f>
        <v>1261</v>
      </c>
      <c r="I29" s="16">
        <f>SUBTOTAL(9,I25:I28)</f>
        <v>0</v>
      </c>
      <c r="J29" s="16">
        <f>SUBTOTAL(9,J25:J28)</f>
        <v>0</v>
      </c>
      <c r="K29" s="16">
        <f>SUBTOTAL(9,K25:K28)</f>
        <v>874</v>
      </c>
      <c r="L29" s="16">
        <f>SUBTOTAL(9,L25:L28)</f>
        <v>387</v>
      </c>
      <c r="M29" s="3"/>
      <c r="N29" s="3"/>
      <c r="O29" s="3"/>
      <c r="P29" s="3"/>
      <c r="Q29" s="2"/>
      <c r="R29" s="3">
        <f>SUBTOTAL(9,R25:R28)</f>
        <v>930041</v>
      </c>
      <c r="S29" s="3">
        <f>SUBTOTAL(9,S25:S28)</f>
        <v>364539</v>
      </c>
      <c r="T29" s="4"/>
    </row>
    <row r="30" spans="1:20" ht="15.75" outlineLevel="2" collapsed="1" x14ac:dyDescent="0.25">
      <c r="A30" s="1"/>
      <c r="B30" s="30" t="s">
        <v>65</v>
      </c>
      <c r="C30" s="31"/>
      <c r="D30" s="31"/>
      <c r="E30" s="44">
        <f>SUBTOTAL(9,E25:E28)</f>
        <v>1261</v>
      </c>
      <c r="F30" s="45">
        <f>SUBTOTAL(1,F25:F28)</f>
        <v>8.6468684868762739E-3</v>
      </c>
      <c r="G30" s="45">
        <f>SUBTOTAL(1,G25:G28)</f>
        <v>4.3313407561031501E-3</v>
      </c>
      <c r="H30" s="16">
        <f>SUBTOTAL(9,H25:H28)</f>
        <v>1261</v>
      </c>
      <c r="I30" s="16">
        <f>SUBTOTAL(9,I25:I28)</f>
        <v>0</v>
      </c>
      <c r="J30" s="16">
        <f>SUBTOTAL(9,J25:J28)</f>
        <v>0</v>
      </c>
      <c r="K30" s="16">
        <f>SUBTOTAL(9,K25:K28)</f>
        <v>874</v>
      </c>
      <c r="L30" s="16">
        <f>SUBTOTAL(9,L25:L28)</f>
        <v>387</v>
      </c>
      <c r="M30" s="3"/>
      <c r="N30" s="3"/>
      <c r="O30" s="3"/>
      <c r="P30" s="3"/>
      <c r="Q30" s="2"/>
      <c r="R30" s="3">
        <f>SUBTOTAL(9,R25:R28)</f>
        <v>930041</v>
      </c>
      <c r="S30" s="3">
        <f>SUBTOTAL(9,S25:S28)</f>
        <v>364539</v>
      </c>
      <c r="T30" s="4"/>
    </row>
    <row r="31" spans="1:20" hidden="1" outlineLevel="4" x14ac:dyDescent="0.25">
      <c r="A31" s="1">
        <v>3</v>
      </c>
      <c r="B31" s="2" t="s">
        <v>26</v>
      </c>
      <c r="C31" s="2" t="s">
        <v>7</v>
      </c>
      <c r="D31" s="2" t="s">
        <v>89</v>
      </c>
      <c r="E31" s="38">
        <v>260</v>
      </c>
      <c r="F31" s="39">
        <f t="shared" si="0"/>
        <v>9.4228988603988605E-3</v>
      </c>
      <c r="G31" s="39">
        <f t="shared" si="1"/>
        <v>3.9687500000000001E-3</v>
      </c>
      <c r="H31" s="16">
        <f t="shared" si="2"/>
        <v>260</v>
      </c>
      <c r="I31" s="16">
        <f t="shared" si="3"/>
        <v>0</v>
      </c>
      <c r="J31" s="16">
        <f t="shared" si="4"/>
        <v>0</v>
      </c>
      <c r="K31" s="16">
        <f t="shared" si="5"/>
        <v>260</v>
      </c>
      <c r="L31" s="16">
        <f t="shared" si="6"/>
        <v>0</v>
      </c>
      <c r="M31" s="3">
        <v>3</v>
      </c>
      <c r="N31" s="3">
        <v>26</v>
      </c>
      <c r="O31" s="3">
        <v>162</v>
      </c>
      <c r="P31" s="3">
        <v>3</v>
      </c>
      <c r="Q31" s="2" t="s">
        <v>21</v>
      </c>
      <c r="R31" s="3">
        <v>211676</v>
      </c>
      <c r="S31" s="3">
        <v>89154</v>
      </c>
      <c r="T31" s="4">
        <v>12</v>
      </c>
    </row>
    <row r="32" spans="1:20" hidden="1" outlineLevel="4" x14ac:dyDescent="0.25">
      <c r="A32" s="1">
        <v>3</v>
      </c>
      <c r="B32" s="2" t="s">
        <v>26</v>
      </c>
      <c r="C32" s="2" t="s">
        <v>7</v>
      </c>
      <c r="D32" s="2" t="s">
        <v>121</v>
      </c>
      <c r="E32" s="38">
        <v>237</v>
      </c>
      <c r="F32" s="39">
        <f t="shared" si="0"/>
        <v>1.0666559228004375E-2</v>
      </c>
      <c r="G32" s="39">
        <f t="shared" si="1"/>
        <v>1.9534302234724174E-7</v>
      </c>
      <c r="H32" s="16">
        <f t="shared" si="2"/>
        <v>237</v>
      </c>
      <c r="I32" s="16">
        <f t="shared" si="3"/>
        <v>0</v>
      </c>
      <c r="J32" s="16">
        <f t="shared" si="4"/>
        <v>0</v>
      </c>
      <c r="K32" s="16">
        <f t="shared" si="5"/>
        <v>0</v>
      </c>
      <c r="L32" s="16">
        <f t="shared" si="6"/>
        <v>237</v>
      </c>
      <c r="M32" s="3">
        <v>8</v>
      </c>
      <c r="N32" s="3">
        <v>26</v>
      </c>
      <c r="O32" s="3">
        <v>217</v>
      </c>
      <c r="P32" s="3">
        <v>3</v>
      </c>
      <c r="Q32" s="2" t="s">
        <v>21</v>
      </c>
      <c r="R32" s="3">
        <v>218417</v>
      </c>
      <c r="S32" s="3">
        <v>4</v>
      </c>
      <c r="T32" s="4">
        <v>12</v>
      </c>
    </row>
    <row r="33" spans="1:20" hidden="1" outlineLevel="3" x14ac:dyDescent="0.25">
      <c r="A33" s="1"/>
      <c r="B33" s="2"/>
      <c r="C33" s="32" t="s">
        <v>122</v>
      </c>
      <c r="D33" s="33"/>
      <c r="E33" s="40">
        <f>SUBTOTAL(9,E31:E32)</f>
        <v>497</v>
      </c>
      <c r="F33" s="41">
        <f>SUBTOTAL(1,F31:F32)</f>
        <v>1.0044729044201617E-2</v>
      </c>
      <c r="G33" s="41">
        <f>SUBTOTAL(1,G31:G32)</f>
        <v>1.9844726715111736E-3</v>
      </c>
      <c r="H33" s="16">
        <f>SUBTOTAL(9,H31:H32)</f>
        <v>497</v>
      </c>
      <c r="I33" s="16">
        <f>SUBTOTAL(9,I31:I32)</f>
        <v>0</v>
      </c>
      <c r="J33" s="16">
        <f>SUBTOTAL(9,J31:J32)</f>
        <v>0</v>
      </c>
      <c r="K33" s="16">
        <f>SUBTOTAL(9,K31:K32)</f>
        <v>260</v>
      </c>
      <c r="L33" s="16">
        <f>SUBTOTAL(9,L31:L32)</f>
        <v>237</v>
      </c>
      <c r="M33" s="3"/>
      <c r="N33" s="3"/>
      <c r="O33" s="3"/>
      <c r="P33" s="3"/>
      <c r="Q33" s="2"/>
      <c r="R33" s="3">
        <f>SUBTOTAL(9,R31:R32)</f>
        <v>430093</v>
      </c>
      <c r="S33" s="3">
        <f>SUBTOTAL(9,S31:S32)</f>
        <v>89158</v>
      </c>
      <c r="T33" s="4"/>
    </row>
    <row r="34" spans="1:20" hidden="1" outlineLevel="4" x14ac:dyDescent="0.25">
      <c r="A34" s="1">
        <v>3</v>
      </c>
      <c r="B34" s="2" t="s">
        <v>26</v>
      </c>
      <c r="C34" s="2" t="s">
        <v>8</v>
      </c>
      <c r="D34" s="2" t="s">
        <v>96</v>
      </c>
      <c r="E34" s="38">
        <v>17</v>
      </c>
      <c r="F34" s="39">
        <f t="shared" si="0"/>
        <v>1.6192810457516339E-2</v>
      </c>
      <c r="G34" s="39">
        <f t="shared" si="1"/>
        <v>1.9838643790849673E-2</v>
      </c>
      <c r="H34" s="16">
        <f t="shared" si="2"/>
        <v>0</v>
      </c>
      <c r="I34" s="16">
        <f t="shared" si="3"/>
        <v>17</v>
      </c>
      <c r="J34" s="16">
        <f t="shared" si="4"/>
        <v>0</v>
      </c>
      <c r="K34" s="16">
        <f t="shared" si="5"/>
        <v>17</v>
      </c>
      <c r="L34" s="16">
        <f t="shared" si="6"/>
        <v>0</v>
      </c>
      <c r="M34" s="3">
        <v>3</v>
      </c>
      <c r="N34" s="3">
        <v>26</v>
      </c>
      <c r="O34" s="3">
        <v>176</v>
      </c>
      <c r="P34" s="3">
        <v>12</v>
      </c>
      <c r="Q34" s="2" t="s">
        <v>27</v>
      </c>
      <c r="R34" s="3">
        <v>23784</v>
      </c>
      <c r="S34" s="3">
        <v>29139</v>
      </c>
      <c r="T34" s="4">
        <v>12</v>
      </c>
    </row>
    <row r="35" spans="1:20" hidden="1" outlineLevel="4" x14ac:dyDescent="0.25">
      <c r="A35" s="1">
        <v>3</v>
      </c>
      <c r="B35" s="2" t="s">
        <v>26</v>
      </c>
      <c r="C35" s="2" t="s">
        <v>8</v>
      </c>
      <c r="D35" s="2" t="s">
        <v>97</v>
      </c>
      <c r="E35" s="38">
        <v>25</v>
      </c>
      <c r="F35" s="39">
        <f t="shared" si="0"/>
        <v>2.3268055555555556E-2</v>
      </c>
      <c r="G35" s="39">
        <f t="shared" si="1"/>
        <v>1.733287037037037E-2</v>
      </c>
      <c r="H35" s="16">
        <f t="shared" si="2"/>
        <v>0</v>
      </c>
      <c r="I35" s="16">
        <f t="shared" si="3"/>
        <v>25</v>
      </c>
      <c r="J35" s="16">
        <f t="shared" si="4"/>
        <v>0</v>
      </c>
      <c r="K35" s="16">
        <f t="shared" si="5"/>
        <v>25</v>
      </c>
      <c r="L35" s="16">
        <f t="shared" si="6"/>
        <v>0</v>
      </c>
      <c r="M35" s="3">
        <v>3</v>
      </c>
      <c r="N35" s="3">
        <v>26</v>
      </c>
      <c r="O35" s="3">
        <v>177</v>
      </c>
      <c r="P35" s="3">
        <v>12</v>
      </c>
      <c r="Q35" s="2" t="s">
        <v>27</v>
      </c>
      <c r="R35" s="3">
        <v>50259</v>
      </c>
      <c r="S35" s="3">
        <v>37439</v>
      </c>
      <c r="T35" s="4">
        <v>12</v>
      </c>
    </row>
    <row r="36" spans="1:20" hidden="1" outlineLevel="4" x14ac:dyDescent="0.25">
      <c r="A36" s="1">
        <v>3</v>
      </c>
      <c r="B36" s="2" t="s">
        <v>26</v>
      </c>
      <c r="C36" s="2" t="s">
        <v>8</v>
      </c>
      <c r="D36" s="2" t="s">
        <v>98</v>
      </c>
      <c r="E36" s="38">
        <v>15</v>
      </c>
      <c r="F36" s="39">
        <f t="shared" si="0"/>
        <v>1.9640432098765433E-2</v>
      </c>
      <c r="G36" s="39">
        <f t="shared" si="1"/>
        <v>4.66820987654321E-3</v>
      </c>
      <c r="H36" s="16">
        <f t="shared" si="2"/>
        <v>0</v>
      </c>
      <c r="I36" s="16">
        <f t="shared" si="3"/>
        <v>15</v>
      </c>
      <c r="J36" s="16">
        <f t="shared" si="4"/>
        <v>0</v>
      </c>
      <c r="K36" s="16">
        <f t="shared" si="5"/>
        <v>15</v>
      </c>
      <c r="L36" s="16">
        <f t="shared" si="6"/>
        <v>0</v>
      </c>
      <c r="M36" s="3">
        <v>3</v>
      </c>
      <c r="N36" s="3">
        <v>26</v>
      </c>
      <c r="O36" s="3">
        <v>178</v>
      </c>
      <c r="P36" s="3">
        <v>12</v>
      </c>
      <c r="Q36" s="2" t="s">
        <v>27</v>
      </c>
      <c r="R36" s="3">
        <v>25454</v>
      </c>
      <c r="S36" s="3">
        <v>6050</v>
      </c>
      <c r="T36" s="4">
        <v>12</v>
      </c>
    </row>
    <row r="37" spans="1:20" hidden="1" outlineLevel="3" x14ac:dyDescent="0.25">
      <c r="A37" s="1"/>
      <c r="B37" s="2"/>
      <c r="C37" s="34" t="s">
        <v>123</v>
      </c>
      <c r="D37" s="35"/>
      <c r="E37" s="42">
        <f>SUBTOTAL(9,E34:E36)</f>
        <v>57</v>
      </c>
      <c r="F37" s="43">
        <f>SUBTOTAL(1,F34:F36)</f>
        <v>1.9700432703945777E-2</v>
      </c>
      <c r="G37" s="43">
        <f>SUBTOTAL(1,G34:G36)</f>
        <v>1.3946574679254418E-2</v>
      </c>
      <c r="H37" s="16">
        <f>SUBTOTAL(9,H34:H36)</f>
        <v>0</v>
      </c>
      <c r="I37" s="16">
        <f>SUBTOTAL(9,I34:I36)</f>
        <v>57</v>
      </c>
      <c r="J37" s="16">
        <f>SUBTOTAL(9,J34:J36)</f>
        <v>0</v>
      </c>
      <c r="K37" s="16">
        <f>SUBTOTAL(9,K34:K36)</f>
        <v>57</v>
      </c>
      <c r="L37" s="16">
        <f>SUBTOTAL(9,L34:L36)</f>
        <v>0</v>
      </c>
      <c r="M37" s="3"/>
      <c r="N37" s="3"/>
      <c r="O37" s="3"/>
      <c r="P37" s="3"/>
      <c r="Q37" s="2"/>
      <c r="R37" s="3">
        <f>SUBTOTAL(9,R34:R36)</f>
        <v>99497</v>
      </c>
      <c r="S37" s="3">
        <f>SUBTOTAL(9,S34:S36)</f>
        <v>72628</v>
      </c>
      <c r="T37" s="4"/>
    </row>
    <row r="38" spans="1:20" ht="15.75" outlineLevel="2" collapsed="1" x14ac:dyDescent="0.25">
      <c r="A38" s="1"/>
      <c r="B38" s="30" t="s">
        <v>66</v>
      </c>
      <c r="C38" s="31"/>
      <c r="D38" s="31"/>
      <c r="E38" s="44">
        <f>SUBTOTAL(9,E31:E36)</f>
        <v>554</v>
      </c>
      <c r="F38" s="45">
        <f>SUBTOTAL(1,F31:F36)</f>
        <v>1.5838151240048112E-2</v>
      </c>
      <c r="G38" s="45">
        <f>SUBTOTAL(1,G31:G36)</f>
        <v>9.1617338761571208E-3</v>
      </c>
      <c r="H38" s="16">
        <f>SUBTOTAL(9,H31:H36)</f>
        <v>497</v>
      </c>
      <c r="I38" s="16">
        <f>SUBTOTAL(9,I31:I36)</f>
        <v>57</v>
      </c>
      <c r="J38" s="16">
        <f>SUBTOTAL(9,J31:J36)</f>
        <v>0</v>
      </c>
      <c r="K38" s="16">
        <f>SUBTOTAL(9,K31:K36)</f>
        <v>317</v>
      </c>
      <c r="L38" s="16">
        <f>SUBTOTAL(9,L31:L36)</f>
        <v>237</v>
      </c>
      <c r="M38" s="3"/>
      <c r="N38" s="3"/>
      <c r="O38" s="3"/>
      <c r="P38" s="3"/>
      <c r="Q38" s="2"/>
      <c r="R38" s="3">
        <f>SUBTOTAL(9,R31:R36)</f>
        <v>529590</v>
      </c>
      <c r="S38" s="3">
        <f>SUBTOTAL(9,S31:S36)</f>
        <v>161786</v>
      </c>
      <c r="T38" s="4"/>
    </row>
    <row r="39" spans="1:20" hidden="1" outlineLevel="4" x14ac:dyDescent="0.25">
      <c r="A39" s="1">
        <v>3</v>
      </c>
      <c r="B39" s="2" t="s">
        <v>28</v>
      </c>
      <c r="C39" s="2" t="s">
        <v>7</v>
      </c>
      <c r="D39" s="2" t="s">
        <v>29</v>
      </c>
      <c r="E39" s="38">
        <v>104</v>
      </c>
      <c r="F39" s="39">
        <f t="shared" si="0"/>
        <v>6.5106392450142445E-3</v>
      </c>
      <c r="G39" s="39">
        <f t="shared" si="1"/>
        <v>1.44397702991453E-3</v>
      </c>
      <c r="H39" s="16">
        <f t="shared" si="2"/>
        <v>104</v>
      </c>
      <c r="I39" s="16">
        <f t="shared" si="3"/>
        <v>0</v>
      </c>
      <c r="J39" s="16">
        <f t="shared" si="4"/>
        <v>0</v>
      </c>
      <c r="K39" s="16">
        <f t="shared" si="5"/>
        <v>0</v>
      </c>
      <c r="L39" s="16">
        <f t="shared" si="6"/>
        <v>104</v>
      </c>
      <c r="M39" s="3">
        <v>1</v>
      </c>
      <c r="N39" s="3">
        <v>18</v>
      </c>
      <c r="O39" s="3">
        <v>17</v>
      </c>
      <c r="P39" s="3">
        <v>3</v>
      </c>
      <c r="Q39" s="2" t="s">
        <v>21</v>
      </c>
      <c r="R39" s="3">
        <v>58502</v>
      </c>
      <c r="S39" s="3">
        <v>12975</v>
      </c>
      <c r="T39" s="4">
        <v>12</v>
      </c>
    </row>
    <row r="40" spans="1:20" hidden="1" outlineLevel="4" x14ac:dyDescent="0.25">
      <c r="A40" s="1">
        <v>3</v>
      </c>
      <c r="B40" s="2" t="s">
        <v>28</v>
      </c>
      <c r="C40" s="2" t="s">
        <v>7</v>
      </c>
      <c r="D40" s="2" t="s">
        <v>30</v>
      </c>
      <c r="E40" s="38">
        <v>367</v>
      </c>
      <c r="F40" s="39">
        <f t="shared" si="0"/>
        <v>5.6144981834695728E-3</v>
      </c>
      <c r="G40" s="39">
        <f t="shared" si="1"/>
        <v>2.4084796649510546E-3</v>
      </c>
      <c r="H40" s="16">
        <f t="shared" si="2"/>
        <v>367</v>
      </c>
      <c r="I40" s="16">
        <f t="shared" si="3"/>
        <v>0</v>
      </c>
      <c r="J40" s="16">
        <f t="shared" si="4"/>
        <v>0</v>
      </c>
      <c r="K40" s="16">
        <f t="shared" si="5"/>
        <v>0</v>
      </c>
      <c r="L40" s="16">
        <f t="shared" si="6"/>
        <v>367</v>
      </c>
      <c r="M40" s="3">
        <v>1</v>
      </c>
      <c r="N40" s="3">
        <v>18</v>
      </c>
      <c r="O40" s="3">
        <v>18</v>
      </c>
      <c r="P40" s="3">
        <v>3</v>
      </c>
      <c r="Q40" s="2" t="s">
        <v>21</v>
      </c>
      <c r="R40" s="3">
        <v>178029</v>
      </c>
      <c r="S40" s="3">
        <v>76370</v>
      </c>
      <c r="T40" s="4">
        <v>12</v>
      </c>
    </row>
    <row r="41" spans="1:20" hidden="1" outlineLevel="4" x14ac:dyDescent="0.25">
      <c r="A41" s="1">
        <v>3</v>
      </c>
      <c r="B41" s="2" t="s">
        <v>28</v>
      </c>
      <c r="C41" s="2" t="s">
        <v>7</v>
      </c>
      <c r="D41" s="2" t="s">
        <v>31</v>
      </c>
      <c r="E41" s="38">
        <v>131</v>
      </c>
      <c r="F41" s="39">
        <f t="shared" si="0"/>
        <v>5.43027283008199E-3</v>
      </c>
      <c r="G41" s="39">
        <f t="shared" si="1"/>
        <v>3.1206707661860333E-3</v>
      </c>
      <c r="H41" s="16">
        <f t="shared" si="2"/>
        <v>131</v>
      </c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131</v>
      </c>
      <c r="M41" s="3">
        <v>1</v>
      </c>
      <c r="N41" s="3">
        <v>18</v>
      </c>
      <c r="O41" s="3">
        <v>20</v>
      </c>
      <c r="P41" s="3">
        <v>3</v>
      </c>
      <c r="Q41" s="2" t="s">
        <v>21</v>
      </c>
      <c r="R41" s="3">
        <v>61462</v>
      </c>
      <c r="S41" s="3">
        <v>35321</v>
      </c>
      <c r="T41" s="4">
        <v>12</v>
      </c>
    </row>
    <row r="42" spans="1:20" hidden="1" outlineLevel="4" x14ac:dyDescent="0.25">
      <c r="A42" s="1">
        <v>3</v>
      </c>
      <c r="B42" s="2" t="s">
        <v>28</v>
      </c>
      <c r="C42" s="2" t="s">
        <v>7</v>
      </c>
      <c r="D42" s="2" t="s">
        <v>121</v>
      </c>
      <c r="E42" s="38">
        <v>41</v>
      </c>
      <c r="F42" s="39">
        <f t="shared" si="0"/>
        <v>4.7210930442637758E-3</v>
      </c>
      <c r="G42" s="39">
        <f t="shared" si="1"/>
        <v>2.8229448961156282E-7</v>
      </c>
      <c r="H42" s="16">
        <f t="shared" si="2"/>
        <v>41</v>
      </c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41</v>
      </c>
      <c r="M42" s="3">
        <v>8</v>
      </c>
      <c r="N42" s="3">
        <v>18</v>
      </c>
      <c r="O42" s="3">
        <v>217</v>
      </c>
      <c r="P42" s="3">
        <v>3</v>
      </c>
      <c r="Q42" s="2" t="s">
        <v>21</v>
      </c>
      <c r="R42" s="3">
        <v>16724</v>
      </c>
      <c r="S42" s="3">
        <v>1</v>
      </c>
      <c r="T42" s="4">
        <v>12</v>
      </c>
    </row>
    <row r="43" spans="1:20" hidden="1" outlineLevel="3" x14ac:dyDescent="0.25">
      <c r="A43" s="1"/>
      <c r="B43" s="2"/>
      <c r="C43" s="32" t="s">
        <v>122</v>
      </c>
      <c r="D43" s="33"/>
      <c r="E43" s="40">
        <f>SUBTOTAL(9,E39:E42)</f>
        <v>643</v>
      </c>
      <c r="F43" s="41">
        <f>SUBTOTAL(1,F39:F42)</f>
        <v>5.569125825707396E-3</v>
      </c>
      <c r="G43" s="41">
        <f>SUBTOTAL(1,G39:G42)</f>
        <v>1.7433524388853073E-3</v>
      </c>
      <c r="H43" s="16">
        <f>SUBTOTAL(9,H39:H42)</f>
        <v>643</v>
      </c>
      <c r="I43" s="16">
        <f>SUBTOTAL(9,I39:I42)</f>
        <v>0</v>
      </c>
      <c r="J43" s="16">
        <f>SUBTOTAL(9,J39:J42)</f>
        <v>0</v>
      </c>
      <c r="K43" s="16">
        <f>SUBTOTAL(9,K39:K42)</f>
        <v>0</v>
      </c>
      <c r="L43" s="16">
        <f>SUBTOTAL(9,L39:L42)</f>
        <v>643</v>
      </c>
      <c r="M43" s="3"/>
      <c r="N43" s="3"/>
      <c r="O43" s="3"/>
      <c r="P43" s="3"/>
      <c r="Q43" s="2"/>
      <c r="R43" s="3">
        <f>SUBTOTAL(9,R39:R42)</f>
        <v>314717</v>
      </c>
      <c r="S43" s="3">
        <f>SUBTOTAL(9,S39:S42)</f>
        <v>124667</v>
      </c>
      <c r="T43" s="4"/>
    </row>
    <row r="44" spans="1:20" hidden="1" outlineLevel="4" x14ac:dyDescent="0.25">
      <c r="A44" s="1">
        <v>3</v>
      </c>
      <c r="B44" s="2" t="s">
        <v>28</v>
      </c>
      <c r="C44" s="2" t="s">
        <v>9</v>
      </c>
      <c r="D44" s="2" t="s">
        <v>32</v>
      </c>
      <c r="E44" s="38">
        <v>947</v>
      </c>
      <c r="F44" s="39">
        <f t="shared" si="0"/>
        <v>1.1586748112949274E-2</v>
      </c>
      <c r="G44" s="39">
        <f t="shared" si="1"/>
        <v>5.2330947631898002E-3</v>
      </c>
      <c r="H44" s="16">
        <f t="shared" si="2"/>
        <v>0</v>
      </c>
      <c r="I44" s="16">
        <f t="shared" si="3"/>
        <v>0</v>
      </c>
      <c r="J44" s="16">
        <f t="shared" si="4"/>
        <v>947</v>
      </c>
      <c r="K44" s="16">
        <f t="shared" si="5"/>
        <v>0</v>
      </c>
      <c r="L44" s="16">
        <f t="shared" si="6"/>
        <v>947</v>
      </c>
      <c r="M44" s="3">
        <v>1</v>
      </c>
      <c r="N44" s="3">
        <v>18</v>
      </c>
      <c r="O44" s="3">
        <v>87</v>
      </c>
      <c r="P44" s="3">
        <v>5</v>
      </c>
      <c r="Q44" s="2" t="s">
        <v>9</v>
      </c>
      <c r="R44" s="3">
        <v>948037</v>
      </c>
      <c r="S44" s="3">
        <v>428176</v>
      </c>
      <c r="T44" s="4">
        <v>12</v>
      </c>
    </row>
    <row r="45" spans="1:20" hidden="1" outlineLevel="4" x14ac:dyDescent="0.25">
      <c r="A45" s="1">
        <v>3</v>
      </c>
      <c r="B45" s="2" t="s">
        <v>28</v>
      </c>
      <c r="C45" s="2" t="s">
        <v>9</v>
      </c>
      <c r="D45" s="2" t="s">
        <v>33</v>
      </c>
      <c r="E45" s="38">
        <v>8</v>
      </c>
      <c r="F45" s="39">
        <f t="shared" si="0"/>
        <v>1.181423611111111E-2</v>
      </c>
      <c r="G45" s="39">
        <f t="shared" si="1"/>
        <v>7.0211226851851849E-3</v>
      </c>
      <c r="H45" s="16">
        <f t="shared" si="2"/>
        <v>0</v>
      </c>
      <c r="I45" s="16">
        <f t="shared" si="3"/>
        <v>0</v>
      </c>
      <c r="J45" s="16">
        <f t="shared" si="4"/>
        <v>8</v>
      </c>
      <c r="K45" s="16">
        <f t="shared" si="5"/>
        <v>0</v>
      </c>
      <c r="L45" s="16">
        <f t="shared" si="6"/>
        <v>8</v>
      </c>
      <c r="M45" s="3">
        <v>1</v>
      </c>
      <c r="N45" s="3">
        <v>18</v>
      </c>
      <c r="O45" s="3">
        <v>206</v>
      </c>
      <c r="P45" s="3">
        <v>5</v>
      </c>
      <c r="Q45" s="2" t="s">
        <v>9</v>
      </c>
      <c r="R45" s="3">
        <v>8166</v>
      </c>
      <c r="S45" s="3">
        <v>4853</v>
      </c>
      <c r="T45" s="4">
        <v>12</v>
      </c>
    </row>
    <row r="46" spans="1:20" hidden="1" outlineLevel="3" x14ac:dyDescent="0.25">
      <c r="A46" s="1"/>
      <c r="B46" s="2"/>
      <c r="C46" s="36" t="s">
        <v>124</v>
      </c>
      <c r="D46" s="37"/>
      <c r="E46" s="48">
        <f>SUBTOTAL(9,E44:E45)</f>
        <v>955</v>
      </c>
      <c r="F46" s="49">
        <f>SUBTOTAL(1,F44:F45)</f>
        <v>1.1700492112030192E-2</v>
      </c>
      <c r="G46" s="49">
        <f>SUBTOTAL(1,G44:G45)</f>
        <v>6.1271087241874921E-3</v>
      </c>
      <c r="H46" s="16">
        <f>SUBTOTAL(9,H44:H45)</f>
        <v>0</v>
      </c>
      <c r="I46" s="16">
        <f>SUBTOTAL(9,I44:I45)</f>
        <v>0</v>
      </c>
      <c r="J46" s="16">
        <f>SUBTOTAL(9,J44:J45)</f>
        <v>955</v>
      </c>
      <c r="K46" s="16">
        <f>SUBTOTAL(9,K44:K45)</f>
        <v>0</v>
      </c>
      <c r="L46" s="16">
        <f>SUBTOTAL(9,L44:L45)</f>
        <v>955</v>
      </c>
      <c r="M46" s="3"/>
      <c r="N46" s="3"/>
      <c r="O46" s="3"/>
      <c r="P46" s="3"/>
      <c r="Q46" s="2"/>
      <c r="R46" s="3">
        <f>SUBTOTAL(9,R44:R45)</f>
        <v>956203</v>
      </c>
      <c r="S46" s="3">
        <f>SUBTOTAL(9,S44:S45)</f>
        <v>433029</v>
      </c>
      <c r="T46" s="4"/>
    </row>
    <row r="47" spans="1:20" ht="15.75" outlineLevel="2" collapsed="1" x14ac:dyDescent="0.25">
      <c r="A47" s="1"/>
      <c r="B47" s="30" t="s">
        <v>67</v>
      </c>
      <c r="C47" s="31"/>
      <c r="D47" s="31"/>
      <c r="E47" s="44">
        <f>SUBTOTAL(9,E39:E45)</f>
        <v>1598</v>
      </c>
      <c r="F47" s="45">
        <f>SUBTOTAL(1,F39:F45)</f>
        <v>7.6129145878149956E-3</v>
      </c>
      <c r="G47" s="45">
        <f>SUBTOTAL(1,G39:G45)</f>
        <v>3.2046045339860357E-3</v>
      </c>
      <c r="H47" s="16">
        <f>SUBTOTAL(9,H39:H45)</f>
        <v>643</v>
      </c>
      <c r="I47" s="16">
        <f>SUBTOTAL(9,I39:I45)</f>
        <v>0</v>
      </c>
      <c r="J47" s="16">
        <f>SUBTOTAL(9,J39:J45)</f>
        <v>955</v>
      </c>
      <c r="K47" s="16">
        <f>SUBTOTAL(9,K39:K45)</f>
        <v>0</v>
      </c>
      <c r="L47" s="16">
        <f>SUBTOTAL(9,L39:L45)</f>
        <v>1598</v>
      </c>
      <c r="M47" s="3"/>
      <c r="N47" s="3"/>
      <c r="O47" s="3"/>
      <c r="P47" s="3"/>
      <c r="Q47" s="2"/>
      <c r="R47" s="3">
        <f>SUBTOTAL(9,R39:R45)</f>
        <v>1270920</v>
      </c>
      <c r="S47" s="3">
        <f>SUBTOTAL(9,S39:S45)</f>
        <v>557696</v>
      </c>
      <c r="T47" s="4"/>
    </row>
    <row r="48" spans="1:20" ht="17.25" outlineLevel="1" x14ac:dyDescent="0.3">
      <c r="A48" s="27" t="s">
        <v>85</v>
      </c>
      <c r="B48" s="28"/>
      <c r="C48" s="28"/>
      <c r="D48" s="28"/>
      <c r="E48" s="50">
        <f>SUBTOTAL(9,E5:E45)</f>
        <v>5818</v>
      </c>
      <c r="F48" s="51"/>
      <c r="G48" s="51"/>
      <c r="H48" s="16">
        <f>SUBTOTAL(9,H5:H45)</f>
        <v>4406</v>
      </c>
      <c r="I48" s="16">
        <f>SUBTOTAL(9,I5:I45)</f>
        <v>66</v>
      </c>
      <c r="J48" s="16">
        <f>SUBTOTAL(9,J5:J45)</f>
        <v>1346</v>
      </c>
      <c r="K48" s="16">
        <f>SUBTOTAL(9,K5:K45)</f>
        <v>3040</v>
      </c>
      <c r="L48" s="16">
        <f>SUBTOTAL(9,L5:L45)</f>
        <v>2778</v>
      </c>
      <c r="M48" s="3"/>
      <c r="N48" s="3"/>
      <c r="O48" s="3"/>
      <c r="P48" s="3"/>
      <c r="Q48" s="2"/>
      <c r="R48" s="3">
        <f>SUBTOTAL(9,R5:R45)</f>
        <v>4821978</v>
      </c>
      <c r="S48" s="3">
        <f>SUBTOTAL(9,S5:S45)</f>
        <v>1884854</v>
      </c>
      <c r="T48" s="4"/>
    </row>
    <row r="49" spans="1:20" hidden="1" outlineLevel="4" x14ac:dyDescent="0.25">
      <c r="A49" s="26">
        <v>12</v>
      </c>
      <c r="B49" s="13" t="s">
        <v>34</v>
      </c>
      <c r="C49" s="13" t="s">
        <v>7</v>
      </c>
      <c r="D49" s="13" t="s">
        <v>88</v>
      </c>
      <c r="E49" s="46">
        <v>106</v>
      </c>
      <c r="F49" s="47">
        <f t="shared" si="0"/>
        <v>2.0476174877707896E-2</v>
      </c>
      <c r="G49" s="47">
        <f t="shared" si="1"/>
        <v>1.6337569881201955E-2</v>
      </c>
      <c r="H49" s="16">
        <f t="shared" si="2"/>
        <v>106</v>
      </c>
      <c r="I49" s="16">
        <f t="shared" si="3"/>
        <v>0</v>
      </c>
      <c r="J49" s="16">
        <f t="shared" si="4"/>
        <v>0</v>
      </c>
      <c r="K49" s="16">
        <f t="shared" si="5"/>
        <v>106</v>
      </c>
      <c r="L49" s="16">
        <f t="shared" si="6"/>
        <v>0</v>
      </c>
      <c r="M49" s="3">
        <v>3</v>
      </c>
      <c r="N49" s="3">
        <v>9</v>
      </c>
      <c r="O49" s="3">
        <v>58</v>
      </c>
      <c r="P49" s="3">
        <v>3</v>
      </c>
      <c r="Q49" s="2" t="s">
        <v>21</v>
      </c>
      <c r="R49" s="3">
        <v>187529</v>
      </c>
      <c r="S49" s="3">
        <v>149626</v>
      </c>
      <c r="T49" s="4">
        <v>12</v>
      </c>
    </row>
    <row r="50" spans="1:20" hidden="1" outlineLevel="4" x14ac:dyDescent="0.25">
      <c r="A50" s="1">
        <v>12</v>
      </c>
      <c r="B50" s="2" t="s">
        <v>34</v>
      </c>
      <c r="C50" s="2" t="s">
        <v>7</v>
      </c>
      <c r="D50" s="2" t="s">
        <v>89</v>
      </c>
      <c r="E50" s="38">
        <v>81</v>
      </c>
      <c r="F50" s="39">
        <f t="shared" si="0"/>
        <v>1.1706532921810699E-2</v>
      </c>
      <c r="G50" s="39">
        <f t="shared" si="1"/>
        <v>7.1622085048010974E-3</v>
      </c>
      <c r="H50" s="16">
        <f t="shared" si="2"/>
        <v>81</v>
      </c>
      <c r="I50" s="16">
        <f t="shared" si="3"/>
        <v>0</v>
      </c>
      <c r="J50" s="16">
        <f t="shared" si="4"/>
        <v>0</v>
      </c>
      <c r="K50" s="16">
        <f t="shared" si="5"/>
        <v>81</v>
      </c>
      <c r="L50" s="16">
        <f t="shared" si="6"/>
        <v>0</v>
      </c>
      <c r="M50" s="3">
        <v>3</v>
      </c>
      <c r="N50" s="3">
        <v>9</v>
      </c>
      <c r="O50" s="3">
        <v>162</v>
      </c>
      <c r="P50" s="3">
        <v>3</v>
      </c>
      <c r="Q50" s="2" t="s">
        <v>21</v>
      </c>
      <c r="R50" s="3">
        <v>81927</v>
      </c>
      <c r="S50" s="3">
        <v>50124</v>
      </c>
      <c r="T50" s="4">
        <v>12</v>
      </c>
    </row>
    <row r="51" spans="1:20" hidden="1" outlineLevel="4" x14ac:dyDescent="0.25">
      <c r="A51" s="1">
        <v>12</v>
      </c>
      <c r="B51" s="2" t="s">
        <v>34</v>
      </c>
      <c r="C51" s="2" t="s">
        <v>7</v>
      </c>
      <c r="D51" s="2" t="s">
        <v>121</v>
      </c>
      <c r="E51" s="38">
        <v>559</v>
      </c>
      <c r="F51" s="39">
        <f t="shared" si="0"/>
        <v>1.9939748558934607E-2</v>
      </c>
      <c r="G51" s="39">
        <f t="shared" si="1"/>
        <v>6.2114887696283037E-8</v>
      </c>
      <c r="H51" s="16">
        <f t="shared" si="2"/>
        <v>559</v>
      </c>
      <c r="I51" s="16">
        <f t="shared" si="3"/>
        <v>0</v>
      </c>
      <c r="J51" s="16">
        <f t="shared" si="4"/>
        <v>0</v>
      </c>
      <c r="K51" s="16">
        <f t="shared" si="5"/>
        <v>0</v>
      </c>
      <c r="L51" s="16">
        <f t="shared" si="6"/>
        <v>559</v>
      </c>
      <c r="M51" s="3">
        <v>8</v>
      </c>
      <c r="N51" s="3">
        <v>9</v>
      </c>
      <c r="O51" s="3">
        <v>217</v>
      </c>
      <c r="P51" s="3">
        <v>3</v>
      </c>
      <c r="Q51" s="2" t="s">
        <v>21</v>
      </c>
      <c r="R51" s="3">
        <v>963042</v>
      </c>
      <c r="S51" s="3">
        <v>3</v>
      </c>
      <c r="T51" s="4">
        <v>12</v>
      </c>
    </row>
    <row r="52" spans="1:20" hidden="1" outlineLevel="3" x14ac:dyDescent="0.25">
      <c r="A52" s="1"/>
      <c r="B52" s="2"/>
      <c r="C52" s="32" t="s">
        <v>122</v>
      </c>
      <c r="D52" s="33"/>
      <c r="E52" s="40">
        <f>SUBTOTAL(9,E49:E51)</f>
        <v>746</v>
      </c>
      <c r="F52" s="41">
        <f>SUBTOTAL(1,F49:F51)</f>
        <v>1.7374152119484402E-2</v>
      </c>
      <c r="G52" s="41">
        <f>SUBTOTAL(1,G49:G51)</f>
        <v>7.8332801669635816E-3</v>
      </c>
      <c r="H52" s="16">
        <f>SUBTOTAL(9,H49:H51)</f>
        <v>746</v>
      </c>
      <c r="I52" s="16">
        <f>SUBTOTAL(9,I49:I51)</f>
        <v>0</v>
      </c>
      <c r="J52" s="16">
        <f>SUBTOTAL(9,J49:J51)</f>
        <v>0</v>
      </c>
      <c r="K52" s="16">
        <f>SUBTOTAL(9,K49:K51)</f>
        <v>187</v>
      </c>
      <c r="L52" s="16">
        <f>SUBTOTAL(9,L49:L51)</f>
        <v>559</v>
      </c>
      <c r="M52" s="3"/>
      <c r="N52" s="3"/>
      <c r="O52" s="3"/>
      <c r="P52" s="3"/>
      <c r="Q52" s="2"/>
      <c r="R52" s="3">
        <f>SUBTOTAL(9,R49:R51)</f>
        <v>1232498</v>
      </c>
      <c r="S52" s="3">
        <f>SUBTOTAL(9,S49:S51)</f>
        <v>199753</v>
      </c>
      <c r="T52" s="4"/>
    </row>
    <row r="53" spans="1:20" ht="15.75" outlineLevel="2" collapsed="1" x14ac:dyDescent="0.25">
      <c r="A53" s="1"/>
      <c r="B53" s="30" t="s">
        <v>68</v>
      </c>
      <c r="C53" s="31"/>
      <c r="D53" s="31"/>
      <c r="E53" s="44">
        <f>SUBTOTAL(9,E49:E51)</f>
        <v>746</v>
      </c>
      <c r="F53" s="45">
        <f>SUBTOTAL(1,F49:F51)</f>
        <v>1.7374152119484402E-2</v>
      </c>
      <c r="G53" s="45">
        <f>SUBTOTAL(1,G49:G51)</f>
        <v>7.8332801669635816E-3</v>
      </c>
      <c r="H53" s="16">
        <f>SUBTOTAL(9,H49:H51)</f>
        <v>746</v>
      </c>
      <c r="I53" s="16">
        <f>SUBTOTAL(9,I49:I51)</f>
        <v>0</v>
      </c>
      <c r="J53" s="16">
        <f>SUBTOTAL(9,J49:J51)</f>
        <v>0</v>
      </c>
      <c r="K53" s="16">
        <f>SUBTOTAL(9,K49:K51)</f>
        <v>187</v>
      </c>
      <c r="L53" s="16">
        <f>SUBTOTAL(9,L49:L51)</f>
        <v>559</v>
      </c>
      <c r="M53" s="3"/>
      <c r="N53" s="3"/>
      <c r="O53" s="3"/>
      <c r="P53" s="3"/>
      <c r="Q53" s="2"/>
      <c r="R53" s="3">
        <f>SUBTOTAL(9,R49:R51)</f>
        <v>1232498</v>
      </c>
      <c r="S53" s="3">
        <f>SUBTOTAL(9,S49:S51)</f>
        <v>199753</v>
      </c>
      <c r="T53" s="4"/>
    </row>
    <row r="54" spans="1:20" hidden="1" outlineLevel="4" x14ac:dyDescent="0.25">
      <c r="A54" s="1">
        <v>12</v>
      </c>
      <c r="B54" s="2" t="s">
        <v>35</v>
      </c>
      <c r="C54" s="2" t="s">
        <v>7</v>
      </c>
      <c r="D54" s="2" t="s">
        <v>99</v>
      </c>
      <c r="E54" s="38">
        <v>68</v>
      </c>
      <c r="F54" s="39">
        <f t="shared" si="0"/>
        <v>1.3549666394335512E-2</v>
      </c>
      <c r="G54" s="39">
        <f t="shared" si="1"/>
        <v>4.786730664488017E-3</v>
      </c>
      <c r="H54" s="16">
        <f t="shared" si="2"/>
        <v>68</v>
      </c>
      <c r="I54" s="16">
        <f t="shared" si="3"/>
        <v>0</v>
      </c>
      <c r="J54" s="16">
        <f t="shared" si="4"/>
        <v>0</v>
      </c>
      <c r="K54" s="16">
        <f t="shared" si="5"/>
        <v>68</v>
      </c>
      <c r="L54" s="16">
        <f t="shared" si="6"/>
        <v>0</v>
      </c>
      <c r="M54" s="3">
        <v>3</v>
      </c>
      <c r="N54" s="3">
        <v>10</v>
      </c>
      <c r="O54" s="3">
        <v>57</v>
      </c>
      <c r="P54" s="3">
        <v>3</v>
      </c>
      <c r="Q54" s="2" t="s">
        <v>21</v>
      </c>
      <c r="R54" s="3">
        <v>79607</v>
      </c>
      <c r="S54" s="3">
        <v>28123</v>
      </c>
      <c r="T54" s="4">
        <v>12</v>
      </c>
    </row>
    <row r="55" spans="1:20" hidden="1" outlineLevel="4" x14ac:dyDescent="0.25">
      <c r="A55" s="1">
        <v>12</v>
      </c>
      <c r="B55" s="2" t="s">
        <v>35</v>
      </c>
      <c r="C55" s="2" t="s">
        <v>7</v>
      </c>
      <c r="D55" s="2" t="s">
        <v>88</v>
      </c>
      <c r="E55" s="38">
        <v>268</v>
      </c>
      <c r="F55" s="39">
        <f t="shared" si="0"/>
        <v>1.4908573452183526E-2</v>
      </c>
      <c r="G55" s="39">
        <f t="shared" si="1"/>
        <v>4.3608779021558873E-3</v>
      </c>
      <c r="H55" s="16">
        <f t="shared" si="2"/>
        <v>268</v>
      </c>
      <c r="I55" s="16">
        <f t="shared" si="3"/>
        <v>0</v>
      </c>
      <c r="J55" s="16">
        <f t="shared" si="4"/>
        <v>0</v>
      </c>
      <c r="K55" s="16">
        <f t="shared" si="5"/>
        <v>268</v>
      </c>
      <c r="L55" s="16">
        <f t="shared" si="6"/>
        <v>0</v>
      </c>
      <c r="M55" s="3">
        <v>3</v>
      </c>
      <c r="N55" s="3">
        <v>10</v>
      </c>
      <c r="O55" s="3">
        <v>58</v>
      </c>
      <c r="P55" s="3">
        <v>3</v>
      </c>
      <c r="Q55" s="2" t="s">
        <v>21</v>
      </c>
      <c r="R55" s="3">
        <v>345211</v>
      </c>
      <c r="S55" s="3">
        <v>100977</v>
      </c>
      <c r="T55" s="4">
        <v>12</v>
      </c>
    </row>
    <row r="56" spans="1:20" hidden="1" outlineLevel="4" x14ac:dyDescent="0.25">
      <c r="A56" s="1">
        <v>12</v>
      </c>
      <c r="B56" s="2" t="s">
        <v>35</v>
      </c>
      <c r="C56" s="2" t="s">
        <v>7</v>
      </c>
      <c r="D56" s="2" t="s">
        <v>100</v>
      </c>
      <c r="E56" s="38">
        <v>208</v>
      </c>
      <c r="F56" s="39">
        <f t="shared" si="0"/>
        <v>1.3020610754985756E-2</v>
      </c>
      <c r="G56" s="39">
        <f t="shared" si="1"/>
        <v>2.0920138888888889E-3</v>
      </c>
      <c r="H56" s="16">
        <f t="shared" si="2"/>
        <v>208</v>
      </c>
      <c r="I56" s="16">
        <f t="shared" si="3"/>
        <v>0</v>
      </c>
      <c r="J56" s="16">
        <f t="shared" si="4"/>
        <v>0</v>
      </c>
      <c r="K56" s="16">
        <f t="shared" si="5"/>
        <v>208</v>
      </c>
      <c r="L56" s="16">
        <f t="shared" si="6"/>
        <v>0</v>
      </c>
      <c r="M56" s="3">
        <v>3</v>
      </c>
      <c r="N56" s="3">
        <v>10</v>
      </c>
      <c r="O56" s="3">
        <v>98</v>
      </c>
      <c r="P56" s="3">
        <v>3</v>
      </c>
      <c r="Q56" s="2" t="s">
        <v>21</v>
      </c>
      <c r="R56" s="3">
        <v>233996</v>
      </c>
      <c r="S56" s="3">
        <v>37596</v>
      </c>
      <c r="T56" s="4">
        <v>12</v>
      </c>
    </row>
    <row r="57" spans="1:20" hidden="1" outlineLevel="4" x14ac:dyDescent="0.25">
      <c r="A57" s="1">
        <v>12</v>
      </c>
      <c r="B57" s="2" t="s">
        <v>35</v>
      </c>
      <c r="C57" s="2" t="s">
        <v>7</v>
      </c>
      <c r="D57" s="2" t="s">
        <v>90</v>
      </c>
      <c r="E57" s="38">
        <v>33</v>
      </c>
      <c r="F57" s="39">
        <f t="shared" si="0"/>
        <v>1.1360830527497194E-2</v>
      </c>
      <c r="G57" s="39">
        <f t="shared" si="1"/>
        <v>2.6276655443322112E-3</v>
      </c>
      <c r="H57" s="16">
        <f t="shared" si="2"/>
        <v>33</v>
      </c>
      <c r="I57" s="16">
        <f t="shared" si="3"/>
        <v>0</v>
      </c>
      <c r="J57" s="16">
        <f t="shared" si="4"/>
        <v>0</v>
      </c>
      <c r="K57" s="16">
        <f t="shared" si="5"/>
        <v>33</v>
      </c>
      <c r="L57" s="16">
        <f t="shared" si="6"/>
        <v>0</v>
      </c>
      <c r="M57" s="3">
        <v>3</v>
      </c>
      <c r="N57" s="3">
        <v>10</v>
      </c>
      <c r="O57" s="3">
        <v>207</v>
      </c>
      <c r="P57" s="3">
        <v>3</v>
      </c>
      <c r="Q57" s="2" t="s">
        <v>21</v>
      </c>
      <c r="R57" s="3">
        <v>32392</v>
      </c>
      <c r="S57" s="3">
        <v>7492</v>
      </c>
      <c r="T57" s="4">
        <v>12</v>
      </c>
    </row>
    <row r="58" spans="1:20" hidden="1" outlineLevel="4" x14ac:dyDescent="0.25">
      <c r="A58" s="1">
        <v>12</v>
      </c>
      <c r="B58" s="2" t="s">
        <v>35</v>
      </c>
      <c r="C58" s="2" t="s">
        <v>7</v>
      </c>
      <c r="D58" s="2" t="s">
        <v>121</v>
      </c>
      <c r="E58" s="38">
        <v>136</v>
      </c>
      <c r="F58" s="39">
        <f t="shared" si="0"/>
        <v>9.7393280228758178E-3</v>
      </c>
      <c r="G58" s="39">
        <f t="shared" si="1"/>
        <v>8.5103485838779951E-8</v>
      </c>
      <c r="H58" s="16">
        <f t="shared" si="2"/>
        <v>136</v>
      </c>
      <c r="I58" s="16">
        <f t="shared" si="3"/>
        <v>0</v>
      </c>
      <c r="J58" s="16">
        <f t="shared" si="4"/>
        <v>0</v>
      </c>
      <c r="K58" s="16">
        <f t="shared" si="5"/>
        <v>0</v>
      </c>
      <c r="L58" s="16">
        <f t="shared" si="6"/>
        <v>136</v>
      </c>
      <c r="M58" s="3">
        <v>8</v>
      </c>
      <c r="N58" s="3">
        <v>10</v>
      </c>
      <c r="O58" s="3">
        <v>217</v>
      </c>
      <c r="P58" s="3">
        <v>3</v>
      </c>
      <c r="Q58" s="2" t="s">
        <v>21</v>
      </c>
      <c r="R58" s="3">
        <v>114441</v>
      </c>
      <c r="S58" s="3">
        <v>1</v>
      </c>
      <c r="T58" s="4">
        <v>12</v>
      </c>
    </row>
    <row r="59" spans="1:20" hidden="1" outlineLevel="3" x14ac:dyDescent="0.25">
      <c r="A59" s="1"/>
      <c r="B59" s="2"/>
      <c r="C59" s="32" t="s">
        <v>122</v>
      </c>
      <c r="D59" s="33"/>
      <c r="E59" s="40">
        <f>SUBTOTAL(9,E54:E58)</f>
        <v>713</v>
      </c>
      <c r="F59" s="41">
        <f>SUBTOTAL(1,F54:F58)</f>
        <v>1.2515801830375562E-2</v>
      </c>
      <c r="G59" s="41">
        <f>SUBTOTAL(1,G54:G58)</f>
        <v>2.7734746206701686E-3</v>
      </c>
      <c r="H59" s="16">
        <f>SUBTOTAL(9,H54:H58)</f>
        <v>713</v>
      </c>
      <c r="I59" s="16">
        <f>SUBTOTAL(9,I54:I58)</f>
        <v>0</v>
      </c>
      <c r="J59" s="16">
        <f>SUBTOTAL(9,J54:J58)</f>
        <v>0</v>
      </c>
      <c r="K59" s="16">
        <f>SUBTOTAL(9,K54:K58)</f>
        <v>577</v>
      </c>
      <c r="L59" s="16">
        <f>SUBTOTAL(9,L54:L58)</f>
        <v>136</v>
      </c>
      <c r="M59" s="3"/>
      <c r="N59" s="3"/>
      <c r="O59" s="3"/>
      <c r="P59" s="3"/>
      <c r="Q59" s="2"/>
      <c r="R59" s="3">
        <f>SUBTOTAL(9,R54:R58)</f>
        <v>805647</v>
      </c>
      <c r="S59" s="3">
        <f>SUBTOTAL(9,S54:S58)</f>
        <v>174189</v>
      </c>
      <c r="T59" s="4"/>
    </row>
    <row r="60" spans="1:20" hidden="1" outlineLevel="4" x14ac:dyDescent="0.25">
      <c r="A60" s="1">
        <v>12</v>
      </c>
      <c r="B60" s="2" t="s">
        <v>35</v>
      </c>
      <c r="C60" s="2" t="s">
        <v>8</v>
      </c>
      <c r="D60" s="2" t="s">
        <v>101</v>
      </c>
      <c r="E60" s="38">
        <v>49</v>
      </c>
      <c r="F60" s="39">
        <f t="shared" si="0"/>
        <v>1.5404383975812548E-2</v>
      </c>
      <c r="G60" s="39">
        <f t="shared" si="1"/>
        <v>3.8740079365079368E-3</v>
      </c>
      <c r="H60" s="16">
        <f t="shared" si="2"/>
        <v>0</v>
      </c>
      <c r="I60" s="16">
        <f t="shared" si="3"/>
        <v>49</v>
      </c>
      <c r="J60" s="16">
        <f t="shared" si="4"/>
        <v>0</v>
      </c>
      <c r="K60" s="16">
        <f t="shared" si="5"/>
        <v>49</v>
      </c>
      <c r="L60" s="16">
        <f t="shared" si="6"/>
        <v>0</v>
      </c>
      <c r="M60" s="3">
        <v>3</v>
      </c>
      <c r="N60" s="3">
        <v>10</v>
      </c>
      <c r="O60" s="3">
        <v>63</v>
      </c>
      <c r="P60" s="3">
        <v>8</v>
      </c>
      <c r="Q60" s="2" t="s">
        <v>36</v>
      </c>
      <c r="R60" s="3">
        <v>65216</v>
      </c>
      <c r="S60" s="3">
        <v>16401</v>
      </c>
      <c r="T60" s="4">
        <v>12</v>
      </c>
    </row>
    <row r="61" spans="1:20" hidden="1" outlineLevel="4" x14ac:dyDescent="0.25">
      <c r="A61" s="1">
        <v>12</v>
      </c>
      <c r="B61" s="2" t="s">
        <v>35</v>
      </c>
      <c r="C61" s="2" t="s">
        <v>8</v>
      </c>
      <c r="D61" s="2" t="s">
        <v>102</v>
      </c>
      <c r="E61" s="38">
        <v>84</v>
      </c>
      <c r="F61" s="39">
        <f t="shared" si="0"/>
        <v>7.1994874338624348E-3</v>
      </c>
      <c r="G61" s="39">
        <f t="shared" si="1"/>
        <v>8.8384589947089944E-3</v>
      </c>
      <c r="H61" s="16">
        <f t="shared" si="2"/>
        <v>0</v>
      </c>
      <c r="I61" s="16">
        <f t="shared" si="3"/>
        <v>84</v>
      </c>
      <c r="J61" s="16">
        <f t="shared" si="4"/>
        <v>0</v>
      </c>
      <c r="K61" s="16">
        <f t="shared" si="5"/>
        <v>84</v>
      </c>
      <c r="L61" s="16">
        <f t="shared" si="6"/>
        <v>0</v>
      </c>
      <c r="M61" s="3">
        <v>3</v>
      </c>
      <c r="N61" s="3">
        <v>10</v>
      </c>
      <c r="O61" s="3">
        <v>167</v>
      </c>
      <c r="P61" s="3">
        <v>6</v>
      </c>
      <c r="Q61" s="2" t="s">
        <v>37</v>
      </c>
      <c r="R61" s="3">
        <v>52251</v>
      </c>
      <c r="S61" s="3">
        <v>64146</v>
      </c>
      <c r="T61" s="4">
        <v>12</v>
      </c>
    </row>
    <row r="62" spans="1:20" hidden="1" outlineLevel="4" x14ac:dyDescent="0.25">
      <c r="A62" s="1">
        <v>12</v>
      </c>
      <c r="B62" s="2" t="s">
        <v>35</v>
      </c>
      <c r="C62" s="2" t="s">
        <v>8</v>
      </c>
      <c r="D62" s="2" t="s">
        <v>103</v>
      </c>
      <c r="E62" s="38">
        <v>66</v>
      </c>
      <c r="F62" s="39">
        <f t="shared" si="0"/>
        <v>1.7995405443322111E-2</v>
      </c>
      <c r="G62" s="39">
        <f t="shared" si="1"/>
        <v>3.7722713243546579E-3</v>
      </c>
      <c r="H62" s="16">
        <f t="shared" si="2"/>
        <v>0</v>
      </c>
      <c r="I62" s="16">
        <f t="shared" si="3"/>
        <v>66</v>
      </c>
      <c r="J62" s="16">
        <f t="shared" si="4"/>
        <v>0</v>
      </c>
      <c r="K62" s="16">
        <f t="shared" si="5"/>
        <v>66</v>
      </c>
      <c r="L62" s="16">
        <f t="shared" si="6"/>
        <v>0</v>
      </c>
      <c r="M62" s="3">
        <v>3</v>
      </c>
      <c r="N62" s="3">
        <v>10</v>
      </c>
      <c r="O62" s="3">
        <v>168</v>
      </c>
      <c r="P62" s="3">
        <v>12</v>
      </c>
      <c r="Q62" s="2" t="s">
        <v>27</v>
      </c>
      <c r="R62" s="3">
        <v>102617</v>
      </c>
      <c r="S62" s="3">
        <v>21511</v>
      </c>
      <c r="T62" s="4">
        <v>12</v>
      </c>
    </row>
    <row r="63" spans="1:20" hidden="1" outlineLevel="4" x14ac:dyDescent="0.25">
      <c r="A63" s="1">
        <v>12</v>
      </c>
      <c r="B63" s="2" t="s">
        <v>35</v>
      </c>
      <c r="C63" s="2" t="s">
        <v>8</v>
      </c>
      <c r="D63" s="2" t="s">
        <v>104</v>
      </c>
      <c r="E63" s="38">
        <v>23</v>
      </c>
      <c r="F63" s="39">
        <f t="shared" si="0"/>
        <v>6.6983695652173911E-3</v>
      </c>
      <c r="G63" s="39">
        <f t="shared" si="1"/>
        <v>6.8100845410628023E-3</v>
      </c>
      <c r="H63" s="16">
        <f t="shared" si="2"/>
        <v>0</v>
      </c>
      <c r="I63" s="16">
        <f t="shared" si="3"/>
        <v>23</v>
      </c>
      <c r="J63" s="16">
        <f t="shared" si="4"/>
        <v>0</v>
      </c>
      <c r="K63" s="16">
        <f t="shared" si="5"/>
        <v>23</v>
      </c>
      <c r="L63" s="16">
        <f t="shared" si="6"/>
        <v>0</v>
      </c>
      <c r="M63" s="3">
        <v>3</v>
      </c>
      <c r="N63" s="3">
        <v>10</v>
      </c>
      <c r="O63" s="3">
        <v>181</v>
      </c>
      <c r="P63" s="3">
        <v>6</v>
      </c>
      <c r="Q63" s="2" t="s">
        <v>37</v>
      </c>
      <c r="R63" s="3">
        <v>13311</v>
      </c>
      <c r="S63" s="3">
        <v>13533</v>
      </c>
      <c r="T63" s="4">
        <v>12</v>
      </c>
    </row>
    <row r="64" spans="1:20" hidden="1" outlineLevel="3" x14ac:dyDescent="0.25">
      <c r="A64" s="1"/>
      <c r="B64" s="2"/>
      <c r="C64" s="34" t="s">
        <v>123</v>
      </c>
      <c r="D64" s="35"/>
      <c r="E64" s="42">
        <f>SUBTOTAL(9,E60:E63)</f>
        <v>222</v>
      </c>
      <c r="F64" s="43">
        <f>SUBTOTAL(1,F60:F63)</f>
        <v>1.1824411604553621E-2</v>
      </c>
      <c r="G64" s="43">
        <f>SUBTOTAL(1,G60:G63)</f>
        <v>5.8237056991585984E-3</v>
      </c>
      <c r="H64" s="16">
        <f>SUBTOTAL(9,H60:H63)</f>
        <v>0</v>
      </c>
      <c r="I64" s="16">
        <f>SUBTOTAL(9,I60:I63)</f>
        <v>222</v>
      </c>
      <c r="J64" s="16">
        <f>SUBTOTAL(9,J60:J63)</f>
        <v>0</v>
      </c>
      <c r="K64" s="16">
        <f>SUBTOTAL(9,K60:K63)</f>
        <v>222</v>
      </c>
      <c r="L64" s="16">
        <f>SUBTOTAL(9,L60:L63)</f>
        <v>0</v>
      </c>
      <c r="M64" s="3"/>
      <c r="N64" s="3"/>
      <c r="O64" s="3"/>
      <c r="P64" s="3"/>
      <c r="Q64" s="2"/>
      <c r="R64" s="3">
        <f>SUBTOTAL(9,R60:R63)</f>
        <v>233395</v>
      </c>
      <c r="S64" s="3">
        <f>SUBTOTAL(9,S60:S63)</f>
        <v>115591</v>
      </c>
      <c r="T64" s="4"/>
    </row>
    <row r="65" spans="1:20" ht="15.75" outlineLevel="2" collapsed="1" x14ac:dyDescent="0.25">
      <c r="A65" s="1"/>
      <c r="B65" s="30" t="s">
        <v>69</v>
      </c>
      <c r="C65" s="31"/>
      <c r="D65" s="31"/>
      <c r="E65" s="44">
        <f>SUBTOTAL(9,E54:E63)</f>
        <v>935</v>
      </c>
      <c r="F65" s="45">
        <f>SUBTOTAL(1,F54:F63)</f>
        <v>1.2208517285565811E-2</v>
      </c>
      <c r="G65" s="45">
        <f>SUBTOTAL(1,G54:G63)</f>
        <v>4.1291328777761371E-3</v>
      </c>
      <c r="H65" s="16">
        <f>SUBTOTAL(9,H54:H63)</f>
        <v>713</v>
      </c>
      <c r="I65" s="16">
        <f>SUBTOTAL(9,I54:I63)</f>
        <v>222</v>
      </c>
      <c r="J65" s="16">
        <f>SUBTOTAL(9,J54:J63)</f>
        <v>0</v>
      </c>
      <c r="K65" s="16">
        <f>SUBTOTAL(9,K54:K63)</f>
        <v>799</v>
      </c>
      <c r="L65" s="16">
        <f>SUBTOTAL(9,L54:L63)</f>
        <v>136</v>
      </c>
      <c r="M65" s="3"/>
      <c r="N65" s="3"/>
      <c r="O65" s="3"/>
      <c r="P65" s="3"/>
      <c r="Q65" s="2"/>
      <c r="R65" s="3">
        <f>SUBTOTAL(9,R54:R63)</f>
        <v>1039042</v>
      </c>
      <c r="S65" s="3">
        <f>SUBTOTAL(9,S54:S63)</f>
        <v>289780</v>
      </c>
      <c r="T65" s="4"/>
    </row>
    <row r="66" spans="1:20" hidden="1" outlineLevel="4" x14ac:dyDescent="0.25">
      <c r="A66" s="1">
        <v>12</v>
      </c>
      <c r="B66" s="2" t="s">
        <v>38</v>
      </c>
      <c r="C66" s="2" t="s">
        <v>7</v>
      </c>
      <c r="D66" s="2" t="s">
        <v>89</v>
      </c>
      <c r="E66" s="38">
        <v>146</v>
      </c>
      <c r="F66" s="39">
        <f t="shared" si="0"/>
        <v>2.1486792871638762E-2</v>
      </c>
      <c r="G66" s="39">
        <f t="shared" si="1"/>
        <v>5.0009512937595132E-3</v>
      </c>
      <c r="H66" s="16">
        <f t="shared" si="2"/>
        <v>146</v>
      </c>
      <c r="I66" s="16">
        <f t="shared" si="3"/>
        <v>0</v>
      </c>
      <c r="J66" s="16">
        <f t="shared" si="4"/>
        <v>0</v>
      </c>
      <c r="K66" s="16">
        <f t="shared" si="5"/>
        <v>146</v>
      </c>
      <c r="L66" s="16">
        <f t="shared" si="6"/>
        <v>0</v>
      </c>
      <c r="M66" s="3">
        <v>3</v>
      </c>
      <c r="N66" s="3">
        <v>24</v>
      </c>
      <c r="O66" s="3">
        <v>162</v>
      </c>
      <c r="P66" s="3">
        <v>3</v>
      </c>
      <c r="Q66" s="2" t="s">
        <v>21</v>
      </c>
      <c r="R66" s="3">
        <v>271043</v>
      </c>
      <c r="S66" s="3">
        <v>63084</v>
      </c>
      <c r="T66" s="4">
        <v>12</v>
      </c>
    </row>
    <row r="67" spans="1:20" hidden="1" outlineLevel="3" x14ac:dyDescent="0.25">
      <c r="A67" s="1"/>
      <c r="B67" s="2"/>
      <c r="C67" s="32" t="s">
        <v>122</v>
      </c>
      <c r="D67" s="33"/>
      <c r="E67" s="40">
        <f>SUBTOTAL(9,E66:E66)</f>
        <v>146</v>
      </c>
      <c r="F67" s="41">
        <f>SUBTOTAL(1,F66:F66)</f>
        <v>2.1486792871638762E-2</v>
      </c>
      <c r="G67" s="41">
        <f>SUBTOTAL(1,G66:G66)</f>
        <v>5.0009512937595132E-3</v>
      </c>
      <c r="H67" s="16">
        <f>SUBTOTAL(9,H66:H66)</f>
        <v>146</v>
      </c>
      <c r="I67" s="16">
        <f>SUBTOTAL(9,I66:I66)</f>
        <v>0</v>
      </c>
      <c r="J67" s="16">
        <f>SUBTOTAL(9,J66:J66)</f>
        <v>0</v>
      </c>
      <c r="K67" s="16">
        <f>SUBTOTAL(9,K66:K66)</f>
        <v>146</v>
      </c>
      <c r="L67" s="16">
        <f>SUBTOTAL(9,L66:L66)</f>
        <v>0</v>
      </c>
      <c r="M67" s="3"/>
      <c r="N67" s="3"/>
      <c r="O67" s="3"/>
      <c r="P67" s="3"/>
      <c r="Q67" s="2"/>
      <c r="R67" s="3">
        <f>SUBTOTAL(9,R66:R66)</f>
        <v>271043</v>
      </c>
      <c r="S67" s="3">
        <f>SUBTOTAL(9,S66:S66)</f>
        <v>63084</v>
      </c>
      <c r="T67" s="4"/>
    </row>
    <row r="68" spans="1:20" ht="15.75" outlineLevel="2" collapsed="1" x14ac:dyDescent="0.25">
      <c r="A68" s="1"/>
      <c r="B68" s="30" t="s">
        <v>70</v>
      </c>
      <c r="C68" s="31"/>
      <c r="D68" s="31"/>
      <c r="E68" s="44">
        <f>SUBTOTAL(9,E66:E66)</f>
        <v>146</v>
      </c>
      <c r="F68" s="45">
        <f>SUBTOTAL(1,F66:F66)</f>
        <v>2.1486792871638762E-2</v>
      </c>
      <c r="G68" s="45">
        <f>SUBTOTAL(1,G66:G66)</f>
        <v>5.0009512937595132E-3</v>
      </c>
      <c r="H68" s="16">
        <f>SUBTOTAL(9,H66:H66)</f>
        <v>146</v>
      </c>
      <c r="I68" s="16">
        <f>SUBTOTAL(9,I66:I66)</f>
        <v>0</v>
      </c>
      <c r="J68" s="16">
        <f>SUBTOTAL(9,J66:J66)</f>
        <v>0</v>
      </c>
      <c r="K68" s="16">
        <f>SUBTOTAL(9,K66:K66)</f>
        <v>146</v>
      </c>
      <c r="L68" s="16">
        <f>SUBTOTAL(9,L66:L66)</f>
        <v>0</v>
      </c>
      <c r="M68" s="3"/>
      <c r="N68" s="3"/>
      <c r="O68" s="3"/>
      <c r="P68" s="3"/>
      <c r="Q68" s="2"/>
      <c r="R68" s="3">
        <f>SUBTOTAL(9,R66:R66)</f>
        <v>271043</v>
      </c>
      <c r="S68" s="3">
        <f>SUBTOTAL(9,S66:S66)</f>
        <v>63084</v>
      </c>
      <c r="T68" s="4"/>
    </row>
    <row r="69" spans="1:20" hidden="1" outlineLevel="4" x14ac:dyDescent="0.25">
      <c r="A69" s="1">
        <v>12</v>
      </c>
      <c r="B69" s="2" t="s">
        <v>39</v>
      </c>
      <c r="C69" s="2" t="s">
        <v>7</v>
      </c>
      <c r="D69" s="2" t="s">
        <v>89</v>
      </c>
      <c r="E69" s="38">
        <v>170</v>
      </c>
      <c r="F69" s="39">
        <f t="shared" si="0"/>
        <v>1.1052696078431373E-2</v>
      </c>
      <c r="G69" s="39">
        <f t="shared" si="1"/>
        <v>5.3800381263616557E-3</v>
      </c>
      <c r="H69" s="16">
        <f t="shared" si="2"/>
        <v>170</v>
      </c>
      <c r="I69" s="16">
        <f t="shared" si="3"/>
        <v>0</v>
      </c>
      <c r="J69" s="16">
        <f t="shared" si="4"/>
        <v>0</v>
      </c>
      <c r="K69" s="16">
        <f t="shared" si="5"/>
        <v>170</v>
      </c>
      <c r="L69" s="16">
        <f t="shared" si="6"/>
        <v>0</v>
      </c>
      <c r="M69" s="3">
        <v>3</v>
      </c>
      <c r="N69" s="3">
        <v>7</v>
      </c>
      <c r="O69" s="3">
        <v>162</v>
      </c>
      <c r="P69" s="3">
        <v>3</v>
      </c>
      <c r="Q69" s="2" t="s">
        <v>21</v>
      </c>
      <c r="R69" s="3">
        <v>162342</v>
      </c>
      <c r="S69" s="3">
        <v>79022</v>
      </c>
      <c r="T69" s="4">
        <v>12</v>
      </c>
    </row>
    <row r="70" spans="1:20" hidden="1" outlineLevel="4" x14ac:dyDescent="0.25">
      <c r="A70" s="1">
        <v>12</v>
      </c>
      <c r="B70" s="2" t="s">
        <v>39</v>
      </c>
      <c r="C70" s="2" t="s">
        <v>7</v>
      </c>
      <c r="D70" s="2" t="s">
        <v>121</v>
      </c>
      <c r="E70" s="38">
        <v>68</v>
      </c>
      <c r="F70" s="39">
        <f t="shared" si="0"/>
        <v>1.3948631535947713E-2</v>
      </c>
      <c r="G70" s="39">
        <f t="shared" si="1"/>
        <v>6.8082788671023961E-7</v>
      </c>
      <c r="H70" s="16">
        <f t="shared" si="2"/>
        <v>68</v>
      </c>
      <c r="I70" s="16">
        <f t="shared" si="3"/>
        <v>0</v>
      </c>
      <c r="J70" s="16">
        <f t="shared" si="4"/>
        <v>0</v>
      </c>
      <c r="K70" s="16">
        <f t="shared" si="5"/>
        <v>0</v>
      </c>
      <c r="L70" s="16">
        <f t="shared" si="6"/>
        <v>68</v>
      </c>
      <c r="M70" s="3">
        <v>8</v>
      </c>
      <c r="N70" s="3">
        <v>7</v>
      </c>
      <c r="O70" s="3">
        <v>217</v>
      </c>
      <c r="P70" s="3">
        <v>3</v>
      </c>
      <c r="Q70" s="2" t="s">
        <v>21</v>
      </c>
      <c r="R70" s="3">
        <v>81951</v>
      </c>
      <c r="S70" s="3">
        <v>4</v>
      </c>
      <c r="T70" s="4">
        <v>12</v>
      </c>
    </row>
    <row r="71" spans="1:20" hidden="1" outlineLevel="3" x14ac:dyDescent="0.25">
      <c r="A71" s="1"/>
      <c r="B71" s="2"/>
      <c r="C71" s="32" t="s">
        <v>122</v>
      </c>
      <c r="D71" s="33"/>
      <c r="E71" s="40">
        <f>SUBTOTAL(9,E69:E70)</f>
        <v>238</v>
      </c>
      <c r="F71" s="41">
        <f>SUBTOTAL(1,F69:F70)</f>
        <v>1.2500663807189543E-2</v>
      </c>
      <c r="G71" s="41">
        <f>SUBTOTAL(1,G69:G70)</f>
        <v>2.6903594771241829E-3</v>
      </c>
      <c r="H71" s="16">
        <f>SUBTOTAL(9,H69:H70)</f>
        <v>238</v>
      </c>
      <c r="I71" s="16">
        <f>SUBTOTAL(9,I69:I70)</f>
        <v>0</v>
      </c>
      <c r="J71" s="16">
        <f>SUBTOTAL(9,J69:J70)</f>
        <v>0</v>
      </c>
      <c r="K71" s="16">
        <f>SUBTOTAL(9,K69:K70)</f>
        <v>170</v>
      </c>
      <c r="L71" s="16">
        <f>SUBTOTAL(9,L69:L70)</f>
        <v>68</v>
      </c>
      <c r="M71" s="3"/>
      <c r="N71" s="3"/>
      <c r="O71" s="3"/>
      <c r="P71" s="3"/>
      <c r="Q71" s="2"/>
      <c r="R71" s="3">
        <f>SUBTOTAL(9,R69:R70)</f>
        <v>244293</v>
      </c>
      <c r="S71" s="3">
        <f>SUBTOTAL(9,S69:S70)</f>
        <v>79026</v>
      </c>
      <c r="T71" s="4"/>
    </row>
    <row r="72" spans="1:20" ht="15.75" outlineLevel="2" collapsed="1" x14ac:dyDescent="0.25">
      <c r="A72" s="1"/>
      <c r="B72" s="30" t="s">
        <v>71</v>
      </c>
      <c r="C72" s="31"/>
      <c r="D72" s="31"/>
      <c r="E72" s="44">
        <f>SUBTOTAL(9,E69:E70)</f>
        <v>238</v>
      </c>
      <c r="F72" s="45">
        <f>SUBTOTAL(1,F69:F70)</f>
        <v>1.2500663807189543E-2</v>
      </c>
      <c r="G72" s="45">
        <f>SUBTOTAL(1,G69:G70)</f>
        <v>2.6903594771241829E-3</v>
      </c>
      <c r="H72" s="16">
        <f>SUBTOTAL(9,H69:H70)</f>
        <v>238</v>
      </c>
      <c r="I72" s="16">
        <f>SUBTOTAL(9,I69:I70)</f>
        <v>0</v>
      </c>
      <c r="J72" s="16">
        <f>SUBTOTAL(9,J69:J70)</f>
        <v>0</v>
      </c>
      <c r="K72" s="16">
        <f>SUBTOTAL(9,K69:K70)</f>
        <v>170</v>
      </c>
      <c r="L72" s="16">
        <f>SUBTOTAL(9,L69:L70)</f>
        <v>68</v>
      </c>
      <c r="M72" s="3"/>
      <c r="N72" s="3"/>
      <c r="O72" s="3"/>
      <c r="P72" s="3"/>
      <c r="Q72" s="2"/>
      <c r="R72" s="3">
        <f>SUBTOTAL(9,R69:R70)</f>
        <v>244293</v>
      </c>
      <c r="S72" s="3">
        <f>SUBTOTAL(9,S69:S70)</f>
        <v>79026</v>
      </c>
      <c r="T72" s="4"/>
    </row>
    <row r="73" spans="1:20" hidden="1" outlineLevel="4" x14ac:dyDescent="0.25">
      <c r="A73" s="1">
        <v>12</v>
      </c>
      <c r="B73" s="2" t="s">
        <v>40</v>
      </c>
      <c r="C73" s="2" t="s">
        <v>7</v>
      </c>
      <c r="D73" s="2" t="s">
        <v>29</v>
      </c>
      <c r="E73" s="38">
        <v>39</v>
      </c>
      <c r="F73" s="39">
        <f t="shared" si="0"/>
        <v>3.6214981006647677E-3</v>
      </c>
      <c r="G73" s="39">
        <f t="shared" si="1"/>
        <v>1.8794515669515669E-3</v>
      </c>
      <c r="H73" s="16">
        <f t="shared" si="2"/>
        <v>39</v>
      </c>
      <c r="I73" s="16">
        <f t="shared" si="3"/>
        <v>0</v>
      </c>
      <c r="J73" s="16">
        <f t="shared" si="4"/>
        <v>0</v>
      </c>
      <c r="K73" s="16">
        <f t="shared" si="5"/>
        <v>0</v>
      </c>
      <c r="L73" s="16">
        <f t="shared" si="6"/>
        <v>39</v>
      </c>
      <c r="M73" s="3">
        <v>1</v>
      </c>
      <c r="N73" s="3">
        <v>33</v>
      </c>
      <c r="O73" s="3">
        <v>17</v>
      </c>
      <c r="P73" s="3">
        <v>3</v>
      </c>
      <c r="Q73" s="2" t="s">
        <v>21</v>
      </c>
      <c r="R73" s="3">
        <v>12203</v>
      </c>
      <c r="S73" s="3">
        <v>6333</v>
      </c>
      <c r="T73" s="4">
        <v>12</v>
      </c>
    </row>
    <row r="74" spans="1:20" hidden="1" outlineLevel="4" x14ac:dyDescent="0.25">
      <c r="A74" s="1">
        <v>12</v>
      </c>
      <c r="B74" s="2" t="s">
        <v>40</v>
      </c>
      <c r="C74" s="2" t="s">
        <v>7</v>
      </c>
      <c r="D74" s="2" t="s">
        <v>89</v>
      </c>
      <c r="E74" s="38">
        <v>275</v>
      </c>
      <c r="F74" s="39">
        <f t="shared" si="0"/>
        <v>5.0610269360269354E-3</v>
      </c>
      <c r="G74" s="39">
        <f t="shared" si="1"/>
        <v>1.7920454545454546E-3</v>
      </c>
      <c r="H74" s="16">
        <f t="shared" si="2"/>
        <v>275</v>
      </c>
      <c r="I74" s="16">
        <f t="shared" si="3"/>
        <v>0</v>
      </c>
      <c r="J74" s="16">
        <f t="shared" si="4"/>
        <v>0</v>
      </c>
      <c r="K74" s="16">
        <f t="shared" si="5"/>
        <v>275</v>
      </c>
      <c r="L74" s="16">
        <f t="shared" si="6"/>
        <v>0</v>
      </c>
      <c r="M74" s="3">
        <v>3</v>
      </c>
      <c r="N74" s="3">
        <v>33</v>
      </c>
      <c r="O74" s="3">
        <v>162</v>
      </c>
      <c r="P74" s="3">
        <v>3</v>
      </c>
      <c r="Q74" s="2" t="s">
        <v>21</v>
      </c>
      <c r="R74" s="3">
        <v>120250</v>
      </c>
      <c r="S74" s="3">
        <v>42579</v>
      </c>
      <c r="T74" s="4">
        <v>12</v>
      </c>
    </row>
    <row r="75" spans="1:20" hidden="1" outlineLevel="4" x14ac:dyDescent="0.25">
      <c r="A75" s="1">
        <v>12</v>
      </c>
      <c r="B75" s="2" t="s">
        <v>40</v>
      </c>
      <c r="C75" s="2" t="s">
        <v>7</v>
      </c>
      <c r="D75" s="2" t="s">
        <v>121</v>
      </c>
      <c r="E75" s="38">
        <v>125</v>
      </c>
      <c r="F75" s="39">
        <f t="shared" si="0"/>
        <v>5.2549074074074078E-3</v>
      </c>
      <c r="G75" s="39">
        <f t="shared" si="1"/>
        <v>1.8518518518518518E-7</v>
      </c>
      <c r="H75" s="16">
        <f t="shared" si="2"/>
        <v>125</v>
      </c>
      <c r="I75" s="16">
        <f t="shared" si="3"/>
        <v>0</v>
      </c>
      <c r="J75" s="16">
        <f t="shared" si="4"/>
        <v>0</v>
      </c>
      <c r="K75" s="16">
        <f t="shared" si="5"/>
        <v>0</v>
      </c>
      <c r="L75" s="16">
        <f t="shared" si="6"/>
        <v>125</v>
      </c>
      <c r="M75" s="3">
        <v>8</v>
      </c>
      <c r="N75" s="3">
        <v>33</v>
      </c>
      <c r="O75" s="3">
        <v>217</v>
      </c>
      <c r="P75" s="3">
        <v>3</v>
      </c>
      <c r="Q75" s="2" t="s">
        <v>21</v>
      </c>
      <c r="R75" s="3">
        <v>56753</v>
      </c>
      <c r="S75" s="3">
        <v>2</v>
      </c>
      <c r="T75" s="4">
        <v>12</v>
      </c>
    </row>
    <row r="76" spans="1:20" hidden="1" outlineLevel="3" x14ac:dyDescent="0.25">
      <c r="A76" s="1"/>
      <c r="B76" s="2"/>
      <c r="C76" s="32" t="s">
        <v>122</v>
      </c>
      <c r="D76" s="33"/>
      <c r="E76" s="40">
        <f>SUBTOTAL(9,E73:E75)</f>
        <v>439</v>
      </c>
      <c r="F76" s="41">
        <f>SUBTOTAL(1,F73:F75)</f>
        <v>4.6458108146997038E-3</v>
      </c>
      <c r="G76" s="41">
        <f>SUBTOTAL(1,G73:G75)</f>
        <v>1.2238940688940687E-3</v>
      </c>
      <c r="H76" s="16">
        <f>SUBTOTAL(9,H73:H75)</f>
        <v>439</v>
      </c>
      <c r="I76" s="16">
        <f>SUBTOTAL(9,I73:I75)</f>
        <v>0</v>
      </c>
      <c r="J76" s="16">
        <f>SUBTOTAL(9,J73:J75)</f>
        <v>0</v>
      </c>
      <c r="K76" s="16">
        <f>SUBTOTAL(9,K73:K75)</f>
        <v>275</v>
      </c>
      <c r="L76" s="16">
        <f>SUBTOTAL(9,L73:L75)</f>
        <v>164</v>
      </c>
      <c r="M76" s="3"/>
      <c r="N76" s="3"/>
      <c r="O76" s="3"/>
      <c r="P76" s="3"/>
      <c r="Q76" s="2"/>
      <c r="R76" s="3">
        <f>SUBTOTAL(9,R73:R75)</f>
        <v>189206</v>
      </c>
      <c r="S76" s="3">
        <f>SUBTOTAL(9,S73:S75)</f>
        <v>48914</v>
      </c>
      <c r="T76" s="4"/>
    </row>
    <row r="77" spans="1:20" hidden="1" outlineLevel="4" x14ac:dyDescent="0.25">
      <c r="A77" s="1">
        <v>12</v>
      </c>
      <c r="B77" s="2" t="s">
        <v>40</v>
      </c>
      <c r="C77" s="2" t="s">
        <v>9</v>
      </c>
      <c r="D77" s="2" t="s">
        <v>41</v>
      </c>
      <c r="E77" s="38">
        <v>39</v>
      </c>
      <c r="F77" s="39">
        <f t="shared" si="0"/>
        <v>1.3167735042735043E-2</v>
      </c>
      <c r="G77" s="39">
        <f t="shared" si="1"/>
        <v>6.9296058879392214E-3</v>
      </c>
      <c r="H77" s="16">
        <f t="shared" si="2"/>
        <v>0</v>
      </c>
      <c r="I77" s="16">
        <f t="shared" si="3"/>
        <v>0</v>
      </c>
      <c r="J77" s="16">
        <f t="shared" si="4"/>
        <v>39</v>
      </c>
      <c r="K77" s="16">
        <f t="shared" si="5"/>
        <v>0</v>
      </c>
      <c r="L77" s="16">
        <f t="shared" si="6"/>
        <v>39</v>
      </c>
      <c r="M77" s="3">
        <v>1</v>
      </c>
      <c r="N77" s="3">
        <v>33</v>
      </c>
      <c r="O77" s="3">
        <v>86</v>
      </c>
      <c r="P77" s="3">
        <v>5</v>
      </c>
      <c r="Q77" s="2" t="s">
        <v>9</v>
      </c>
      <c r="R77" s="3">
        <v>44370</v>
      </c>
      <c r="S77" s="3">
        <v>23350</v>
      </c>
      <c r="T77" s="4">
        <v>12</v>
      </c>
    </row>
    <row r="78" spans="1:20" hidden="1" outlineLevel="4" x14ac:dyDescent="0.25">
      <c r="A78" s="1">
        <v>12</v>
      </c>
      <c r="B78" s="2" t="s">
        <v>40</v>
      </c>
      <c r="C78" s="2" t="s">
        <v>9</v>
      </c>
      <c r="D78" s="2" t="s">
        <v>105</v>
      </c>
      <c r="E78" s="38">
        <v>144</v>
      </c>
      <c r="F78" s="39">
        <f t="shared" si="0"/>
        <v>1.3029192386831276E-2</v>
      </c>
      <c r="G78" s="39">
        <f t="shared" si="1"/>
        <v>8.825794110082304E-3</v>
      </c>
      <c r="H78" s="16">
        <f t="shared" si="2"/>
        <v>0</v>
      </c>
      <c r="I78" s="16">
        <f t="shared" si="3"/>
        <v>0</v>
      </c>
      <c r="J78" s="16">
        <f t="shared" si="4"/>
        <v>144</v>
      </c>
      <c r="K78" s="16">
        <f t="shared" si="5"/>
        <v>144</v>
      </c>
      <c r="L78" s="16">
        <f t="shared" si="6"/>
        <v>0</v>
      </c>
      <c r="M78" s="3">
        <v>3</v>
      </c>
      <c r="N78" s="3">
        <v>33</v>
      </c>
      <c r="O78" s="3">
        <v>192</v>
      </c>
      <c r="P78" s="3">
        <v>5</v>
      </c>
      <c r="Q78" s="2" t="s">
        <v>9</v>
      </c>
      <c r="R78" s="3">
        <v>162104</v>
      </c>
      <c r="S78" s="3">
        <v>109807</v>
      </c>
      <c r="T78" s="4">
        <v>12</v>
      </c>
    </row>
    <row r="79" spans="1:20" hidden="1" outlineLevel="4" x14ac:dyDescent="0.25">
      <c r="A79" s="1">
        <v>12</v>
      </c>
      <c r="B79" s="2" t="s">
        <v>40</v>
      </c>
      <c r="C79" s="2" t="s">
        <v>9</v>
      </c>
      <c r="D79" s="2" t="s">
        <v>106</v>
      </c>
      <c r="E79" s="38">
        <v>403</v>
      </c>
      <c r="F79" s="39">
        <f t="shared" si="0"/>
        <v>1.1193594338755629E-2</v>
      </c>
      <c r="G79" s="39">
        <f t="shared" si="1"/>
        <v>7.8299329105780725E-3</v>
      </c>
      <c r="H79" s="16">
        <f t="shared" si="2"/>
        <v>0</v>
      </c>
      <c r="I79" s="16">
        <f t="shared" si="3"/>
        <v>0</v>
      </c>
      <c r="J79" s="16">
        <f t="shared" si="4"/>
        <v>403</v>
      </c>
      <c r="K79" s="16">
        <f t="shared" si="5"/>
        <v>403</v>
      </c>
      <c r="L79" s="16">
        <f t="shared" si="6"/>
        <v>0</v>
      </c>
      <c r="M79" s="3">
        <v>3</v>
      </c>
      <c r="N79" s="3">
        <v>33</v>
      </c>
      <c r="O79" s="3">
        <v>208</v>
      </c>
      <c r="P79" s="3">
        <v>5</v>
      </c>
      <c r="Q79" s="2" t="s">
        <v>9</v>
      </c>
      <c r="R79" s="3">
        <v>389752</v>
      </c>
      <c r="S79" s="3">
        <v>272632</v>
      </c>
      <c r="T79" s="4">
        <v>12</v>
      </c>
    </row>
    <row r="80" spans="1:20" hidden="1" outlineLevel="4" x14ac:dyDescent="0.25">
      <c r="A80" s="1">
        <v>12</v>
      </c>
      <c r="B80" s="2" t="s">
        <v>40</v>
      </c>
      <c r="C80" s="2" t="s">
        <v>9</v>
      </c>
      <c r="D80" s="2" t="s">
        <v>107</v>
      </c>
      <c r="E80" s="38">
        <v>391</v>
      </c>
      <c r="F80" s="39">
        <f t="shared" si="0"/>
        <v>1.2958789192005306E-2</v>
      </c>
      <c r="G80" s="39">
        <f t="shared" si="1"/>
        <v>9.0372501657667893E-3</v>
      </c>
      <c r="H80" s="16">
        <f t="shared" si="2"/>
        <v>0</v>
      </c>
      <c r="I80" s="16">
        <f t="shared" si="3"/>
        <v>0</v>
      </c>
      <c r="J80" s="16">
        <f t="shared" si="4"/>
        <v>391</v>
      </c>
      <c r="K80" s="16">
        <f t="shared" si="5"/>
        <v>391</v>
      </c>
      <c r="L80" s="16">
        <f t="shared" si="6"/>
        <v>0</v>
      </c>
      <c r="M80" s="3">
        <v>3</v>
      </c>
      <c r="N80" s="3">
        <v>33</v>
      </c>
      <c r="O80" s="3">
        <v>219</v>
      </c>
      <c r="P80" s="3">
        <v>22</v>
      </c>
      <c r="Q80" s="2" t="s">
        <v>42</v>
      </c>
      <c r="R80" s="3">
        <v>437779</v>
      </c>
      <c r="S80" s="3">
        <v>305300</v>
      </c>
      <c r="T80" s="4">
        <v>12</v>
      </c>
    </row>
    <row r="81" spans="1:20" hidden="1" outlineLevel="3" x14ac:dyDescent="0.25">
      <c r="A81" s="1"/>
      <c r="B81" s="2"/>
      <c r="C81" s="36" t="s">
        <v>124</v>
      </c>
      <c r="D81" s="37"/>
      <c r="E81" s="48">
        <f>SUBTOTAL(9,E77:E80)</f>
        <v>977</v>
      </c>
      <c r="F81" s="49">
        <f>SUBTOTAL(1,F77:F80)</f>
        <v>1.2587327740081812E-2</v>
      </c>
      <c r="G81" s="49">
        <f>SUBTOTAL(1,G77:G80)</f>
        <v>8.1556457685915962E-3</v>
      </c>
      <c r="H81" s="16">
        <f>SUBTOTAL(9,H77:H80)</f>
        <v>0</v>
      </c>
      <c r="I81" s="16">
        <f>SUBTOTAL(9,I77:I80)</f>
        <v>0</v>
      </c>
      <c r="J81" s="16">
        <f>SUBTOTAL(9,J77:J80)</f>
        <v>977</v>
      </c>
      <c r="K81" s="16">
        <f>SUBTOTAL(9,K77:K80)</f>
        <v>938</v>
      </c>
      <c r="L81" s="16">
        <f>SUBTOTAL(9,L77:L80)</f>
        <v>39</v>
      </c>
      <c r="M81" s="3"/>
      <c r="N81" s="3"/>
      <c r="O81" s="3"/>
      <c r="P81" s="3"/>
      <c r="Q81" s="2"/>
      <c r="R81" s="3">
        <f>SUBTOTAL(9,R77:R80)</f>
        <v>1034005</v>
      </c>
      <c r="S81" s="3">
        <f>SUBTOTAL(9,S77:S80)</f>
        <v>711089</v>
      </c>
      <c r="T81" s="4"/>
    </row>
    <row r="82" spans="1:20" ht="15.75" outlineLevel="2" collapsed="1" x14ac:dyDescent="0.25">
      <c r="A82" s="1"/>
      <c r="B82" s="30" t="s">
        <v>72</v>
      </c>
      <c r="C82" s="31"/>
      <c r="D82" s="31"/>
      <c r="E82" s="44">
        <f>SUBTOTAL(9,E73:E80)</f>
        <v>1416</v>
      </c>
      <c r="F82" s="45">
        <f>SUBTOTAL(1,F73:F80)</f>
        <v>9.1838204863466232E-3</v>
      </c>
      <c r="G82" s="45">
        <f>SUBTOTAL(1,G73:G80)</f>
        <v>5.1848950401497994E-3</v>
      </c>
      <c r="H82" s="16">
        <f>SUBTOTAL(9,H73:H80)</f>
        <v>439</v>
      </c>
      <c r="I82" s="16">
        <f>SUBTOTAL(9,I73:I80)</f>
        <v>0</v>
      </c>
      <c r="J82" s="16">
        <f>SUBTOTAL(9,J73:J80)</f>
        <v>977</v>
      </c>
      <c r="K82" s="16">
        <f>SUBTOTAL(9,K73:K80)</f>
        <v>1213</v>
      </c>
      <c r="L82" s="16">
        <f>SUBTOTAL(9,L73:L80)</f>
        <v>203</v>
      </c>
      <c r="M82" s="3"/>
      <c r="N82" s="3"/>
      <c r="O82" s="3"/>
      <c r="P82" s="3"/>
      <c r="Q82" s="2"/>
      <c r="R82" s="3">
        <f>SUBTOTAL(9,R73:R80)</f>
        <v>1223211</v>
      </c>
      <c r="S82" s="3">
        <f>SUBTOTAL(9,S73:S80)</f>
        <v>760003</v>
      </c>
      <c r="T82" s="4"/>
    </row>
    <row r="83" spans="1:20" ht="17.25" outlineLevel="1" x14ac:dyDescent="0.3">
      <c r="A83" s="27" t="s">
        <v>86</v>
      </c>
      <c r="B83" s="28"/>
      <c r="C83" s="28"/>
      <c r="D83" s="28"/>
      <c r="E83" s="50">
        <f>SUBTOTAL(9,E49:E80)</f>
        <v>3481</v>
      </c>
      <c r="F83" s="51"/>
      <c r="G83" s="51"/>
      <c r="H83" s="16">
        <f>SUBTOTAL(9,H49:H80)</f>
        <v>2282</v>
      </c>
      <c r="I83" s="16">
        <f>SUBTOTAL(9,I49:I80)</f>
        <v>222</v>
      </c>
      <c r="J83" s="16">
        <f>SUBTOTAL(9,J49:J80)</f>
        <v>977</v>
      </c>
      <c r="K83" s="16">
        <f>SUBTOTAL(9,K49:K80)</f>
        <v>2515</v>
      </c>
      <c r="L83" s="16">
        <f>SUBTOTAL(9,L49:L80)</f>
        <v>966</v>
      </c>
      <c r="M83" s="3"/>
      <c r="N83" s="3"/>
      <c r="O83" s="3"/>
      <c r="P83" s="3"/>
      <c r="Q83" s="2"/>
      <c r="R83" s="3">
        <f>SUBTOTAL(9,R49:R80)</f>
        <v>4010087</v>
      </c>
      <c r="S83" s="3">
        <f>SUBTOTAL(9,S49:S80)</f>
        <v>1391646</v>
      </c>
      <c r="T83" s="4"/>
    </row>
    <row r="84" spans="1:20" hidden="1" outlineLevel="4" x14ac:dyDescent="0.25">
      <c r="A84" s="1">
        <v>46</v>
      </c>
      <c r="B84" s="2" t="s">
        <v>43</v>
      </c>
      <c r="C84" s="2" t="s">
        <v>7</v>
      </c>
      <c r="D84" s="2" t="s">
        <v>29</v>
      </c>
      <c r="E84" s="38">
        <v>24</v>
      </c>
      <c r="F84" s="39">
        <f t="shared" si="0"/>
        <v>7.9957561728395063E-3</v>
      </c>
      <c r="G84" s="39">
        <f t="shared" si="1"/>
        <v>1.2832754629629631E-3</v>
      </c>
      <c r="H84" s="16">
        <f t="shared" si="2"/>
        <v>24</v>
      </c>
      <c r="I84" s="16">
        <f t="shared" si="3"/>
        <v>0</v>
      </c>
      <c r="J84" s="16">
        <f t="shared" si="4"/>
        <v>0</v>
      </c>
      <c r="K84" s="16">
        <f t="shared" si="5"/>
        <v>0</v>
      </c>
      <c r="L84" s="16">
        <f t="shared" si="6"/>
        <v>24</v>
      </c>
      <c r="M84" s="3">
        <v>1</v>
      </c>
      <c r="N84" s="3">
        <v>25</v>
      </c>
      <c r="O84" s="3">
        <v>17</v>
      </c>
      <c r="P84" s="3">
        <v>3</v>
      </c>
      <c r="Q84" s="2" t="s">
        <v>21</v>
      </c>
      <c r="R84" s="3">
        <v>16580</v>
      </c>
      <c r="S84" s="3">
        <v>2661</v>
      </c>
      <c r="T84" s="4">
        <v>12</v>
      </c>
    </row>
    <row r="85" spans="1:20" hidden="1" outlineLevel="4" x14ac:dyDescent="0.25">
      <c r="A85" s="1">
        <v>46</v>
      </c>
      <c r="B85" s="2" t="s">
        <v>43</v>
      </c>
      <c r="C85" s="2" t="s">
        <v>7</v>
      </c>
      <c r="D85" s="2" t="s">
        <v>89</v>
      </c>
      <c r="E85" s="38">
        <v>162</v>
      </c>
      <c r="F85" s="39">
        <f t="shared" si="0"/>
        <v>6.8918609967992686E-3</v>
      </c>
      <c r="G85" s="39">
        <f t="shared" si="1"/>
        <v>1.5653577960676726E-3</v>
      </c>
      <c r="H85" s="16">
        <f t="shared" si="2"/>
        <v>162</v>
      </c>
      <c r="I85" s="16">
        <f t="shared" si="3"/>
        <v>0</v>
      </c>
      <c r="J85" s="16">
        <f t="shared" si="4"/>
        <v>0</v>
      </c>
      <c r="K85" s="16">
        <f t="shared" si="5"/>
        <v>162</v>
      </c>
      <c r="L85" s="16">
        <f t="shared" si="6"/>
        <v>0</v>
      </c>
      <c r="M85" s="3">
        <v>3</v>
      </c>
      <c r="N85" s="3">
        <v>25</v>
      </c>
      <c r="O85" s="3">
        <v>162</v>
      </c>
      <c r="P85" s="3">
        <v>3</v>
      </c>
      <c r="Q85" s="2" t="s">
        <v>21</v>
      </c>
      <c r="R85" s="3">
        <v>96464</v>
      </c>
      <c r="S85" s="3">
        <v>21910</v>
      </c>
      <c r="T85" s="4">
        <v>12</v>
      </c>
    </row>
    <row r="86" spans="1:20" hidden="1" outlineLevel="4" x14ac:dyDescent="0.25">
      <c r="A86" s="1">
        <v>46</v>
      </c>
      <c r="B86" s="2" t="s">
        <v>43</v>
      </c>
      <c r="C86" s="2" t="s">
        <v>7</v>
      </c>
      <c r="D86" s="2" t="s">
        <v>121</v>
      </c>
      <c r="E86" s="38">
        <v>207</v>
      </c>
      <c r="F86" s="39">
        <f t="shared" si="0"/>
        <v>6.0640879405976025E-3</v>
      </c>
      <c r="G86" s="39">
        <f t="shared" si="1"/>
        <v>3.9139380926820537E-7</v>
      </c>
      <c r="H86" s="16">
        <f t="shared" si="2"/>
        <v>207</v>
      </c>
      <c r="I86" s="16">
        <f t="shared" si="3"/>
        <v>0</v>
      </c>
      <c r="J86" s="16">
        <f t="shared" si="4"/>
        <v>0</v>
      </c>
      <c r="K86" s="16">
        <f t="shared" si="5"/>
        <v>0</v>
      </c>
      <c r="L86" s="16">
        <f t="shared" si="6"/>
        <v>207</v>
      </c>
      <c r="M86" s="3">
        <v>8</v>
      </c>
      <c r="N86" s="3">
        <v>25</v>
      </c>
      <c r="O86" s="3">
        <v>217</v>
      </c>
      <c r="P86" s="3">
        <v>3</v>
      </c>
      <c r="Q86" s="2" t="s">
        <v>21</v>
      </c>
      <c r="R86" s="3">
        <v>108455</v>
      </c>
      <c r="S86" s="3">
        <v>7</v>
      </c>
      <c r="T86" s="4">
        <v>12</v>
      </c>
    </row>
    <row r="87" spans="1:20" hidden="1" outlineLevel="3" x14ac:dyDescent="0.25">
      <c r="A87" s="1"/>
      <c r="B87" s="2"/>
      <c r="C87" s="32" t="s">
        <v>122</v>
      </c>
      <c r="D87" s="33"/>
      <c r="E87" s="40">
        <f>SUBTOTAL(9,E84:E86)</f>
        <v>393</v>
      </c>
      <c r="F87" s="41">
        <f>SUBTOTAL(1,F84:F86)</f>
        <v>6.9839017034121252E-3</v>
      </c>
      <c r="G87" s="41">
        <f>SUBTOTAL(1,G84:G86)</f>
        <v>9.49674884279968E-4</v>
      </c>
      <c r="H87" s="16">
        <f>SUBTOTAL(9,H84:H86)</f>
        <v>393</v>
      </c>
      <c r="I87" s="16">
        <f>SUBTOTAL(9,I84:I86)</f>
        <v>0</v>
      </c>
      <c r="J87" s="16">
        <f>SUBTOTAL(9,J84:J86)</f>
        <v>0</v>
      </c>
      <c r="K87" s="16">
        <f>SUBTOTAL(9,K84:K86)</f>
        <v>162</v>
      </c>
      <c r="L87" s="16">
        <f>SUBTOTAL(9,L84:L86)</f>
        <v>231</v>
      </c>
      <c r="M87" s="3"/>
      <c r="N87" s="3"/>
      <c r="O87" s="3"/>
      <c r="P87" s="3"/>
      <c r="Q87" s="2"/>
      <c r="R87" s="3">
        <f>SUBTOTAL(9,R84:R86)</f>
        <v>221499</v>
      </c>
      <c r="S87" s="3">
        <f>SUBTOTAL(9,S84:S86)</f>
        <v>24578</v>
      </c>
      <c r="T87" s="4"/>
    </row>
    <row r="88" spans="1:20" hidden="1" outlineLevel="4" x14ac:dyDescent="0.25">
      <c r="A88" s="1">
        <v>46</v>
      </c>
      <c r="B88" s="2" t="s">
        <v>43</v>
      </c>
      <c r="C88" s="2" t="s">
        <v>9</v>
      </c>
      <c r="D88" s="2" t="s">
        <v>41</v>
      </c>
      <c r="E88" s="38">
        <v>45</v>
      </c>
      <c r="F88" s="39">
        <f t="shared" si="0"/>
        <v>8.4045781893004115E-3</v>
      </c>
      <c r="G88" s="39">
        <f t="shared" si="1"/>
        <v>5.1661522633744857E-3</v>
      </c>
      <c r="H88" s="16">
        <f t="shared" si="2"/>
        <v>0</v>
      </c>
      <c r="I88" s="16">
        <f t="shared" si="3"/>
        <v>0</v>
      </c>
      <c r="J88" s="16">
        <f t="shared" si="4"/>
        <v>45</v>
      </c>
      <c r="K88" s="16">
        <f t="shared" si="5"/>
        <v>0</v>
      </c>
      <c r="L88" s="16">
        <f t="shared" si="6"/>
        <v>45</v>
      </c>
      <c r="M88" s="3">
        <v>1</v>
      </c>
      <c r="N88" s="3">
        <v>25</v>
      </c>
      <c r="O88" s="3">
        <v>86</v>
      </c>
      <c r="P88" s="3">
        <v>5</v>
      </c>
      <c r="Q88" s="2" t="s">
        <v>9</v>
      </c>
      <c r="R88" s="3">
        <v>32677</v>
      </c>
      <c r="S88" s="3">
        <v>20086</v>
      </c>
      <c r="T88" s="4">
        <v>12</v>
      </c>
    </row>
    <row r="89" spans="1:20" hidden="1" outlineLevel="4" x14ac:dyDescent="0.25">
      <c r="A89" s="1">
        <v>46</v>
      </c>
      <c r="B89" s="2" t="s">
        <v>43</v>
      </c>
      <c r="C89" s="2" t="s">
        <v>9</v>
      </c>
      <c r="D89" s="2" t="s">
        <v>93</v>
      </c>
      <c r="E89" s="38">
        <v>237</v>
      </c>
      <c r="F89" s="39">
        <f t="shared" si="0"/>
        <v>8.3823644319424902E-3</v>
      </c>
      <c r="G89" s="39">
        <f t="shared" si="1"/>
        <v>3.8495761056415068E-3</v>
      </c>
      <c r="H89" s="16">
        <f t="shared" si="2"/>
        <v>0</v>
      </c>
      <c r="I89" s="16">
        <f t="shared" si="3"/>
        <v>0</v>
      </c>
      <c r="J89" s="16">
        <f t="shared" si="4"/>
        <v>237</v>
      </c>
      <c r="K89" s="16">
        <f t="shared" si="5"/>
        <v>237</v>
      </c>
      <c r="L89" s="16">
        <f t="shared" si="6"/>
        <v>0</v>
      </c>
      <c r="M89" s="3">
        <v>3</v>
      </c>
      <c r="N89" s="3">
        <v>25</v>
      </c>
      <c r="O89" s="3">
        <v>169</v>
      </c>
      <c r="P89" s="3">
        <v>5</v>
      </c>
      <c r="Q89" s="2" t="s">
        <v>9</v>
      </c>
      <c r="R89" s="3">
        <v>171644</v>
      </c>
      <c r="S89" s="3">
        <v>78827</v>
      </c>
      <c r="T89" s="4">
        <v>12</v>
      </c>
    </row>
    <row r="90" spans="1:20" hidden="1" outlineLevel="3" x14ac:dyDescent="0.25">
      <c r="A90" s="1"/>
      <c r="B90" s="2"/>
      <c r="C90" s="36" t="s">
        <v>124</v>
      </c>
      <c r="D90" s="37"/>
      <c r="E90" s="48">
        <f>SUBTOTAL(9,E88:E89)</f>
        <v>282</v>
      </c>
      <c r="F90" s="49">
        <f>SUBTOTAL(1,F88:F89)</f>
        <v>8.3934713106214517E-3</v>
      </c>
      <c r="G90" s="49">
        <f>SUBTOTAL(1,G88:G89)</f>
        <v>4.507864184507996E-3</v>
      </c>
      <c r="H90" s="16">
        <f>SUBTOTAL(9,H88:H89)</f>
        <v>0</v>
      </c>
      <c r="I90" s="16">
        <f>SUBTOTAL(9,I88:I89)</f>
        <v>0</v>
      </c>
      <c r="J90" s="16">
        <f>SUBTOTAL(9,J88:J89)</f>
        <v>282</v>
      </c>
      <c r="K90" s="16">
        <f>SUBTOTAL(9,K88:K89)</f>
        <v>237</v>
      </c>
      <c r="L90" s="16">
        <f>SUBTOTAL(9,L88:L89)</f>
        <v>45</v>
      </c>
      <c r="M90" s="3"/>
      <c r="N90" s="3"/>
      <c r="O90" s="3"/>
      <c r="P90" s="3"/>
      <c r="Q90" s="2"/>
      <c r="R90" s="3">
        <f>SUBTOTAL(9,R88:R89)</f>
        <v>204321</v>
      </c>
      <c r="S90" s="3">
        <f>SUBTOTAL(9,S88:S89)</f>
        <v>98913</v>
      </c>
      <c r="T90" s="4"/>
    </row>
    <row r="91" spans="1:20" ht="15.75" outlineLevel="2" collapsed="1" x14ac:dyDescent="0.25">
      <c r="A91" s="1"/>
      <c r="B91" s="30" t="s">
        <v>73</v>
      </c>
      <c r="C91" s="31"/>
      <c r="D91" s="31"/>
      <c r="E91" s="44">
        <f>SUBTOTAL(9,E84:E89)</f>
        <v>675</v>
      </c>
      <c r="F91" s="45">
        <f>SUBTOTAL(1,F84:F89)</f>
        <v>7.5477295462958562E-3</v>
      </c>
      <c r="G91" s="45">
        <f>SUBTOTAL(1,G84:G89)</f>
        <v>2.3729506043711794E-3</v>
      </c>
      <c r="H91" s="16">
        <f>SUBTOTAL(9,H84:H89)</f>
        <v>393</v>
      </c>
      <c r="I91" s="16">
        <f>SUBTOTAL(9,I84:I89)</f>
        <v>0</v>
      </c>
      <c r="J91" s="16">
        <f>SUBTOTAL(9,J84:J89)</f>
        <v>282</v>
      </c>
      <c r="K91" s="16">
        <f>SUBTOTAL(9,K84:K89)</f>
        <v>399</v>
      </c>
      <c r="L91" s="16">
        <f>SUBTOTAL(9,L84:L89)</f>
        <v>276</v>
      </c>
      <c r="M91" s="3"/>
      <c r="N91" s="3"/>
      <c r="O91" s="3"/>
      <c r="P91" s="3"/>
      <c r="Q91" s="2"/>
      <c r="R91" s="3">
        <f>SUBTOTAL(9,R84:R89)</f>
        <v>425820</v>
      </c>
      <c r="S91" s="3">
        <f>SUBTOTAL(9,S84:S89)</f>
        <v>123491</v>
      </c>
      <c r="T91" s="4"/>
    </row>
    <row r="92" spans="1:20" hidden="1" outlineLevel="4" x14ac:dyDescent="0.25">
      <c r="A92" s="1">
        <v>46</v>
      </c>
      <c r="B92" s="2" t="s">
        <v>44</v>
      </c>
      <c r="C92" s="2" t="s">
        <v>7</v>
      </c>
      <c r="D92" s="2" t="s">
        <v>89</v>
      </c>
      <c r="E92" s="38">
        <v>107</v>
      </c>
      <c r="F92" s="39">
        <f t="shared" si="0"/>
        <v>1.9063906195915543E-2</v>
      </c>
      <c r="G92" s="39">
        <f t="shared" si="1"/>
        <v>1.8913335064036001E-3</v>
      </c>
      <c r="H92" s="16">
        <f t="shared" si="2"/>
        <v>107</v>
      </c>
      <c r="I92" s="16">
        <f t="shared" si="3"/>
        <v>0</v>
      </c>
      <c r="J92" s="16">
        <f t="shared" si="4"/>
        <v>0</v>
      </c>
      <c r="K92" s="16">
        <f t="shared" si="5"/>
        <v>107</v>
      </c>
      <c r="L92" s="16">
        <f t="shared" si="6"/>
        <v>0</v>
      </c>
      <c r="M92" s="3">
        <v>3</v>
      </c>
      <c r="N92" s="3">
        <v>8</v>
      </c>
      <c r="O92" s="3">
        <v>162</v>
      </c>
      <c r="P92" s="3">
        <v>3</v>
      </c>
      <c r="Q92" s="2" t="s">
        <v>21</v>
      </c>
      <c r="R92" s="3">
        <v>176242</v>
      </c>
      <c r="S92" s="3">
        <v>17485</v>
      </c>
      <c r="T92" s="4">
        <v>12</v>
      </c>
    </row>
    <row r="93" spans="1:20" hidden="1" outlineLevel="3" x14ac:dyDescent="0.25">
      <c r="A93" s="1"/>
      <c r="B93" s="2"/>
      <c r="C93" s="32" t="s">
        <v>122</v>
      </c>
      <c r="D93" s="33"/>
      <c r="E93" s="40">
        <f>SUBTOTAL(9,E92:E92)</f>
        <v>107</v>
      </c>
      <c r="F93" s="41">
        <f>SUBTOTAL(1,F92:F92)</f>
        <v>1.9063906195915543E-2</v>
      </c>
      <c r="G93" s="41">
        <f>SUBTOTAL(1,G92:G92)</f>
        <v>1.8913335064036001E-3</v>
      </c>
      <c r="H93" s="16">
        <f>SUBTOTAL(9,H92:H92)</f>
        <v>107</v>
      </c>
      <c r="I93" s="16">
        <f>SUBTOTAL(9,I92:I92)</f>
        <v>0</v>
      </c>
      <c r="J93" s="16">
        <f>SUBTOTAL(9,J92:J92)</f>
        <v>0</v>
      </c>
      <c r="K93" s="16">
        <f>SUBTOTAL(9,K92:K92)</f>
        <v>107</v>
      </c>
      <c r="L93" s="16">
        <f>SUBTOTAL(9,L92:L92)</f>
        <v>0</v>
      </c>
      <c r="M93" s="3"/>
      <c r="N93" s="3"/>
      <c r="O93" s="3"/>
      <c r="P93" s="3"/>
      <c r="Q93" s="2"/>
      <c r="R93" s="3">
        <f>SUBTOTAL(9,R92:R92)</f>
        <v>176242</v>
      </c>
      <c r="S93" s="3">
        <f>SUBTOTAL(9,S92:S92)</f>
        <v>17485</v>
      </c>
      <c r="T93" s="4"/>
    </row>
    <row r="94" spans="1:20" ht="15.75" outlineLevel="2" collapsed="1" x14ac:dyDescent="0.25">
      <c r="A94" s="1"/>
      <c r="B94" s="30" t="s">
        <v>74</v>
      </c>
      <c r="C94" s="31"/>
      <c r="D94" s="31"/>
      <c r="E94" s="44">
        <f>SUBTOTAL(9,E92:E92)</f>
        <v>107</v>
      </c>
      <c r="F94" s="45">
        <f>SUBTOTAL(1,F92:F92)</f>
        <v>1.9063906195915543E-2</v>
      </c>
      <c r="G94" s="45">
        <f>SUBTOTAL(1,G92:G92)</f>
        <v>1.8913335064036001E-3</v>
      </c>
      <c r="H94" s="16">
        <f>SUBTOTAL(9,H92:H92)</f>
        <v>107</v>
      </c>
      <c r="I94" s="16">
        <f>SUBTOTAL(9,I92:I92)</f>
        <v>0</v>
      </c>
      <c r="J94" s="16">
        <f>SUBTOTAL(9,J92:J92)</f>
        <v>0</v>
      </c>
      <c r="K94" s="16">
        <f>SUBTOTAL(9,K92:K92)</f>
        <v>107</v>
      </c>
      <c r="L94" s="16">
        <f>SUBTOTAL(9,L92:L92)</f>
        <v>0</v>
      </c>
      <c r="M94" s="3"/>
      <c r="N94" s="3"/>
      <c r="O94" s="3"/>
      <c r="P94" s="3"/>
      <c r="Q94" s="2"/>
      <c r="R94" s="3">
        <f>SUBTOTAL(9,R92:R92)</f>
        <v>176242</v>
      </c>
      <c r="S94" s="3">
        <f>SUBTOTAL(9,S92:S92)</f>
        <v>17485</v>
      </c>
      <c r="T94" s="4"/>
    </row>
    <row r="95" spans="1:20" hidden="1" outlineLevel="4" x14ac:dyDescent="0.25">
      <c r="A95" s="1">
        <v>46</v>
      </c>
      <c r="B95" s="2" t="s">
        <v>45</v>
      </c>
      <c r="C95" s="2" t="s">
        <v>7</v>
      </c>
      <c r="D95" s="2" t="s">
        <v>89</v>
      </c>
      <c r="E95" s="38">
        <v>159</v>
      </c>
      <c r="F95" s="39">
        <f t="shared" si="0"/>
        <v>7.1731597950151407E-3</v>
      </c>
      <c r="G95" s="39">
        <f t="shared" si="1"/>
        <v>1.129382133706033E-3</v>
      </c>
      <c r="H95" s="16">
        <f t="shared" si="2"/>
        <v>159</v>
      </c>
      <c r="I95" s="16">
        <f t="shared" si="3"/>
        <v>0</v>
      </c>
      <c r="J95" s="16">
        <f t="shared" si="4"/>
        <v>0</v>
      </c>
      <c r="K95" s="16">
        <f t="shared" si="5"/>
        <v>159</v>
      </c>
      <c r="L95" s="16">
        <f t="shared" si="6"/>
        <v>0</v>
      </c>
      <c r="M95" s="3">
        <v>3</v>
      </c>
      <c r="N95" s="3">
        <v>31</v>
      </c>
      <c r="O95" s="3">
        <v>162</v>
      </c>
      <c r="P95" s="3">
        <v>3</v>
      </c>
      <c r="Q95" s="2" t="s">
        <v>21</v>
      </c>
      <c r="R95" s="3">
        <v>98542</v>
      </c>
      <c r="S95" s="3">
        <v>15515</v>
      </c>
      <c r="T95" s="4">
        <v>12</v>
      </c>
    </row>
    <row r="96" spans="1:20" hidden="1" outlineLevel="4" x14ac:dyDescent="0.25">
      <c r="A96" s="1">
        <v>46</v>
      </c>
      <c r="B96" s="2" t="s">
        <v>45</v>
      </c>
      <c r="C96" s="2" t="s">
        <v>7</v>
      </c>
      <c r="D96" s="2" t="s">
        <v>121</v>
      </c>
      <c r="E96" s="38">
        <v>71</v>
      </c>
      <c r="F96" s="39">
        <f t="shared" si="0"/>
        <v>6.1086658841940531E-3</v>
      </c>
      <c r="G96" s="39">
        <f t="shared" si="1"/>
        <v>4.890453834115806E-7</v>
      </c>
      <c r="H96" s="16">
        <f t="shared" si="2"/>
        <v>71</v>
      </c>
      <c r="I96" s="16">
        <f t="shared" si="3"/>
        <v>0</v>
      </c>
      <c r="J96" s="16">
        <f t="shared" si="4"/>
        <v>0</v>
      </c>
      <c r="K96" s="16">
        <f t="shared" si="5"/>
        <v>0</v>
      </c>
      <c r="L96" s="16">
        <f t="shared" si="6"/>
        <v>71</v>
      </c>
      <c r="M96" s="3">
        <v>8</v>
      </c>
      <c r="N96" s="3">
        <v>31</v>
      </c>
      <c r="O96" s="3">
        <v>217</v>
      </c>
      <c r="P96" s="3">
        <v>3</v>
      </c>
      <c r="Q96" s="2" t="s">
        <v>21</v>
      </c>
      <c r="R96" s="3">
        <v>37473</v>
      </c>
      <c r="S96" s="3">
        <v>3</v>
      </c>
      <c r="T96" s="4">
        <v>12</v>
      </c>
    </row>
    <row r="97" spans="1:20" hidden="1" outlineLevel="3" x14ac:dyDescent="0.25">
      <c r="A97" s="1"/>
      <c r="B97" s="2"/>
      <c r="C97" s="32" t="s">
        <v>122</v>
      </c>
      <c r="D97" s="33"/>
      <c r="E97" s="40">
        <f>SUBTOTAL(9,E95:E96)</f>
        <v>230</v>
      </c>
      <c r="F97" s="41">
        <f>SUBTOTAL(1,F95:F96)</f>
        <v>6.6409128396045965E-3</v>
      </c>
      <c r="G97" s="41">
        <f>SUBTOTAL(1,G95:G96)</f>
        <v>5.6493558954472231E-4</v>
      </c>
      <c r="H97" s="16">
        <f>SUBTOTAL(9,H95:H96)</f>
        <v>230</v>
      </c>
      <c r="I97" s="16">
        <f>SUBTOTAL(9,I95:I96)</f>
        <v>0</v>
      </c>
      <c r="J97" s="16">
        <f>SUBTOTAL(9,J95:J96)</f>
        <v>0</v>
      </c>
      <c r="K97" s="16">
        <f>SUBTOTAL(9,K95:K96)</f>
        <v>159</v>
      </c>
      <c r="L97" s="16">
        <f>SUBTOTAL(9,L95:L96)</f>
        <v>71</v>
      </c>
      <c r="M97" s="3"/>
      <c r="N97" s="3"/>
      <c r="O97" s="3"/>
      <c r="P97" s="3"/>
      <c r="Q97" s="2"/>
      <c r="R97" s="3">
        <f>SUBTOTAL(9,R95:R96)</f>
        <v>136015</v>
      </c>
      <c r="S97" s="3">
        <f>SUBTOTAL(9,S95:S96)</f>
        <v>15518</v>
      </c>
      <c r="T97" s="4"/>
    </row>
    <row r="98" spans="1:20" ht="15.75" outlineLevel="2" collapsed="1" x14ac:dyDescent="0.25">
      <c r="A98" s="1"/>
      <c r="B98" s="30" t="s">
        <v>75</v>
      </c>
      <c r="C98" s="31"/>
      <c r="D98" s="31"/>
      <c r="E98" s="44">
        <f>SUBTOTAL(9,E95:E96)</f>
        <v>230</v>
      </c>
      <c r="F98" s="45">
        <f>SUBTOTAL(1,F95:F96)</f>
        <v>6.6409128396045965E-3</v>
      </c>
      <c r="G98" s="45">
        <f>SUBTOTAL(1,G95:G96)</f>
        <v>5.6493558954472231E-4</v>
      </c>
      <c r="H98" s="16">
        <f>SUBTOTAL(9,H95:H96)</f>
        <v>230</v>
      </c>
      <c r="I98" s="16">
        <f>SUBTOTAL(9,I95:I96)</f>
        <v>0</v>
      </c>
      <c r="J98" s="16">
        <f>SUBTOTAL(9,J95:J96)</f>
        <v>0</v>
      </c>
      <c r="K98" s="16">
        <f>SUBTOTAL(9,K95:K96)</f>
        <v>159</v>
      </c>
      <c r="L98" s="16">
        <f>SUBTOTAL(9,L95:L96)</f>
        <v>71</v>
      </c>
      <c r="M98" s="3"/>
      <c r="N98" s="3"/>
      <c r="O98" s="3"/>
      <c r="P98" s="3"/>
      <c r="Q98" s="2"/>
      <c r="R98" s="3">
        <f>SUBTOTAL(9,R95:R96)</f>
        <v>136015</v>
      </c>
      <c r="S98" s="3">
        <f>SUBTOTAL(9,S95:S96)</f>
        <v>15518</v>
      </c>
      <c r="T98" s="4"/>
    </row>
    <row r="99" spans="1:20" hidden="1" outlineLevel="4" x14ac:dyDescent="0.25">
      <c r="A99" s="1">
        <v>46</v>
      </c>
      <c r="B99" s="2" t="s">
        <v>46</v>
      </c>
      <c r="C99" s="2" t="s">
        <v>7</v>
      </c>
      <c r="D99" s="2" t="s">
        <v>89</v>
      </c>
      <c r="E99" s="38">
        <v>377</v>
      </c>
      <c r="F99" s="39">
        <f t="shared" si="0"/>
        <v>6.0422192749778961E-3</v>
      </c>
      <c r="G99" s="39">
        <f t="shared" si="1"/>
        <v>1.3125675410158169E-3</v>
      </c>
      <c r="H99" s="16">
        <f t="shared" si="2"/>
        <v>377</v>
      </c>
      <c r="I99" s="16">
        <f t="shared" si="3"/>
        <v>0</v>
      </c>
      <c r="J99" s="16">
        <f t="shared" si="4"/>
        <v>0</v>
      </c>
      <c r="K99" s="16">
        <f t="shared" si="5"/>
        <v>377</v>
      </c>
      <c r="L99" s="16">
        <f t="shared" si="6"/>
        <v>0</v>
      </c>
      <c r="M99" s="3">
        <v>3</v>
      </c>
      <c r="N99" s="3">
        <v>29</v>
      </c>
      <c r="O99" s="3">
        <v>162</v>
      </c>
      <c r="P99" s="3">
        <v>3</v>
      </c>
      <c r="Q99" s="2" t="s">
        <v>21</v>
      </c>
      <c r="R99" s="3">
        <v>196812</v>
      </c>
      <c r="S99" s="3">
        <v>42754</v>
      </c>
      <c r="T99" s="4">
        <v>12</v>
      </c>
    </row>
    <row r="100" spans="1:20" hidden="1" outlineLevel="4" x14ac:dyDescent="0.25">
      <c r="A100" s="1">
        <v>46</v>
      </c>
      <c r="B100" s="2" t="s">
        <v>46</v>
      </c>
      <c r="C100" s="2" t="s">
        <v>7</v>
      </c>
      <c r="D100" s="2" t="s">
        <v>121</v>
      </c>
      <c r="E100" s="38">
        <v>182</v>
      </c>
      <c r="F100" s="39">
        <f t="shared" si="0"/>
        <v>4.0721026658526657E-3</v>
      </c>
      <c r="G100" s="39">
        <f t="shared" si="1"/>
        <v>1.2718762718762721E-7</v>
      </c>
      <c r="H100" s="16">
        <f t="shared" si="2"/>
        <v>182</v>
      </c>
      <c r="I100" s="16">
        <f t="shared" si="3"/>
        <v>0</v>
      </c>
      <c r="J100" s="16">
        <f t="shared" si="4"/>
        <v>0</v>
      </c>
      <c r="K100" s="16">
        <f t="shared" si="5"/>
        <v>0</v>
      </c>
      <c r="L100" s="16">
        <f t="shared" si="6"/>
        <v>182</v>
      </c>
      <c r="M100" s="3">
        <v>8</v>
      </c>
      <c r="N100" s="3">
        <v>29</v>
      </c>
      <c r="O100" s="3">
        <v>217</v>
      </c>
      <c r="P100" s="3">
        <v>3</v>
      </c>
      <c r="Q100" s="2" t="s">
        <v>21</v>
      </c>
      <c r="R100" s="3">
        <v>64033</v>
      </c>
      <c r="S100" s="3">
        <v>2</v>
      </c>
      <c r="T100" s="4">
        <v>12</v>
      </c>
    </row>
    <row r="101" spans="1:20" hidden="1" outlineLevel="3" x14ac:dyDescent="0.25">
      <c r="A101" s="1"/>
      <c r="B101" s="2"/>
      <c r="C101" s="32" t="s">
        <v>122</v>
      </c>
      <c r="D101" s="33"/>
      <c r="E101" s="40">
        <f>SUBTOTAL(9,E99:E100)</f>
        <v>559</v>
      </c>
      <c r="F101" s="41">
        <f>SUBTOTAL(1,F99:F100)</f>
        <v>5.0571609704152809E-3</v>
      </c>
      <c r="G101" s="41">
        <f>SUBTOTAL(1,G99:G100)</f>
        <v>6.5634736432150227E-4</v>
      </c>
      <c r="H101" s="16">
        <f>SUBTOTAL(9,H99:H100)</f>
        <v>559</v>
      </c>
      <c r="I101" s="16">
        <f>SUBTOTAL(9,I99:I100)</f>
        <v>0</v>
      </c>
      <c r="J101" s="16">
        <f>SUBTOTAL(9,J99:J100)</f>
        <v>0</v>
      </c>
      <c r="K101" s="16">
        <f>SUBTOTAL(9,K99:K100)</f>
        <v>377</v>
      </c>
      <c r="L101" s="16">
        <f>SUBTOTAL(9,L99:L100)</f>
        <v>182</v>
      </c>
      <c r="M101" s="3"/>
      <c r="N101" s="3"/>
      <c r="O101" s="3"/>
      <c r="P101" s="3"/>
      <c r="Q101" s="2"/>
      <c r="R101" s="3">
        <f>SUBTOTAL(9,R99:R100)</f>
        <v>260845</v>
      </c>
      <c r="S101" s="3">
        <f>SUBTOTAL(9,S99:S100)</f>
        <v>42756</v>
      </c>
      <c r="T101" s="4"/>
    </row>
    <row r="102" spans="1:20" ht="15.75" outlineLevel="2" collapsed="1" x14ac:dyDescent="0.25">
      <c r="A102" s="1"/>
      <c r="B102" s="30" t="s">
        <v>76</v>
      </c>
      <c r="C102" s="31"/>
      <c r="D102" s="31"/>
      <c r="E102" s="44">
        <f>SUBTOTAL(9,E99:E100)</f>
        <v>559</v>
      </c>
      <c r="F102" s="45">
        <f>SUBTOTAL(1,F99:F100)</f>
        <v>5.0571609704152809E-3</v>
      </c>
      <c r="G102" s="45">
        <f>SUBTOTAL(1,G99:G100)</f>
        <v>6.5634736432150227E-4</v>
      </c>
      <c r="H102" s="16">
        <f>SUBTOTAL(9,H99:H100)</f>
        <v>559</v>
      </c>
      <c r="I102" s="16">
        <f>SUBTOTAL(9,I99:I100)</f>
        <v>0</v>
      </c>
      <c r="J102" s="16">
        <f>SUBTOTAL(9,J99:J100)</f>
        <v>0</v>
      </c>
      <c r="K102" s="16">
        <f>SUBTOTAL(9,K99:K100)</f>
        <v>377</v>
      </c>
      <c r="L102" s="16">
        <f>SUBTOTAL(9,L99:L100)</f>
        <v>182</v>
      </c>
      <c r="M102" s="3"/>
      <c r="N102" s="3"/>
      <c r="O102" s="3"/>
      <c r="P102" s="3"/>
      <c r="Q102" s="2"/>
      <c r="R102" s="3">
        <f>SUBTOTAL(9,R99:R100)</f>
        <v>260845</v>
      </c>
      <c r="S102" s="3">
        <f>SUBTOTAL(9,S99:S100)</f>
        <v>42756</v>
      </c>
      <c r="T102" s="4"/>
    </row>
    <row r="103" spans="1:20" hidden="1" outlineLevel="4" x14ac:dyDescent="0.25">
      <c r="A103" s="1">
        <v>46</v>
      </c>
      <c r="B103" s="2" t="s">
        <v>47</v>
      </c>
      <c r="C103" s="2" t="s">
        <v>7</v>
      </c>
      <c r="D103" s="2" t="s">
        <v>89</v>
      </c>
      <c r="E103" s="38">
        <v>66</v>
      </c>
      <c r="F103" s="39">
        <f t="shared" si="0"/>
        <v>8.8459245230078556E-3</v>
      </c>
      <c r="G103" s="39">
        <f t="shared" si="1"/>
        <v>2.8403829966329964E-3</v>
      </c>
      <c r="H103" s="16">
        <f t="shared" si="2"/>
        <v>66</v>
      </c>
      <c r="I103" s="16">
        <f t="shared" si="3"/>
        <v>0</v>
      </c>
      <c r="J103" s="16">
        <f t="shared" si="4"/>
        <v>0</v>
      </c>
      <c r="K103" s="16">
        <f t="shared" si="5"/>
        <v>66</v>
      </c>
      <c r="L103" s="16">
        <f t="shared" si="6"/>
        <v>0</v>
      </c>
      <c r="M103" s="3">
        <v>3</v>
      </c>
      <c r="N103" s="3">
        <v>28</v>
      </c>
      <c r="O103" s="3">
        <v>162</v>
      </c>
      <c r="P103" s="3">
        <v>3</v>
      </c>
      <c r="Q103" s="2" t="s">
        <v>21</v>
      </c>
      <c r="R103" s="3">
        <v>50443</v>
      </c>
      <c r="S103" s="3">
        <v>16197</v>
      </c>
      <c r="T103" s="4">
        <v>12</v>
      </c>
    </row>
    <row r="104" spans="1:20" hidden="1" outlineLevel="4" x14ac:dyDescent="0.25">
      <c r="A104" s="1">
        <v>46</v>
      </c>
      <c r="B104" s="2" t="s">
        <v>47</v>
      </c>
      <c r="C104" s="2" t="s">
        <v>7</v>
      </c>
      <c r="D104" s="2" t="s">
        <v>121</v>
      </c>
      <c r="E104" s="38">
        <v>58</v>
      </c>
      <c r="F104" s="39">
        <f t="shared" si="0"/>
        <v>4.6968789910600255E-3</v>
      </c>
      <c r="G104" s="39">
        <f t="shared" si="1"/>
        <v>3.9910600255427844E-7</v>
      </c>
      <c r="H104" s="16">
        <f t="shared" si="2"/>
        <v>58</v>
      </c>
      <c r="I104" s="16">
        <f t="shared" si="3"/>
        <v>0</v>
      </c>
      <c r="J104" s="16">
        <f t="shared" si="4"/>
        <v>0</v>
      </c>
      <c r="K104" s="16">
        <f t="shared" si="5"/>
        <v>0</v>
      </c>
      <c r="L104" s="16">
        <f t="shared" si="6"/>
        <v>58</v>
      </c>
      <c r="M104" s="3">
        <v>8</v>
      </c>
      <c r="N104" s="3">
        <v>28</v>
      </c>
      <c r="O104" s="3">
        <v>217</v>
      </c>
      <c r="P104" s="3">
        <v>3</v>
      </c>
      <c r="Q104" s="2" t="s">
        <v>21</v>
      </c>
      <c r="R104" s="3">
        <v>23537</v>
      </c>
      <c r="S104" s="3">
        <v>2</v>
      </c>
      <c r="T104" s="4">
        <v>12</v>
      </c>
    </row>
    <row r="105" spans="1:20" hidden="1" outlineLevel="3" x14ac:dyDescent="0.25">
      <c r="A105" s="1"/>
      <c r="B105" s="2"/>
      <c r="C105" s="32" t="s">
        <v>122</v>
      </c>
      <c r="D105" s="33"/>
      <c r="E105" s="40">
        <f>SUBTOTAL(9,E103:E104)</f>
        <v>124</v>
      </c>
      <c r="F105" s="41">
        <f>SUBTOTAL(1,F103:F104)</f>
        <v>6.7714017570339406E-3</v>
      </c>
      <c r="G105" s="41">
        <f>SUBTOTAL(1,G103:G104)</f>
        <v>1.4203910513177753E-3</v>
      </c>
      <c r="H105" s="16">
        <f>SUBTOTAL(9,H103:H104)</f>
        <v>124</v>
      </c>
      <c r="I105" s="16">
        <f>SUBTOTAL(9,I103:I104)</f>
        <v>0</v>
      </c>
      <c r="J105" s="16">
        <f>SUBTOTAL(9,J103:J104)</f>
        <v>0</v>
      </c>
      <c r="K105" s="16">
        <f>SUBTOTAL(9,K103:K104)</f>
        <v>66</v>
      </c>
      <c r="L105" s="16">
        <f>SUBTOTAL(9,L103:L104)</f>
        <v>58</v>
      </c>
      <c r="M105" s="3"/>
      <c r="N105" s="3"/>
      <c r="O105" s="3"/>
      <c r="P105" s="3"/>
      <c r="Q105" s="2"/>
      <c r="R105" s="3">
        <f>SUBTOTAL(9,R103:R104)</f>
        <v>73980</v>
      </c>
      <c r="S105" s="3">
        <f>SUBTOTAL(9,S103:S104)</f>
        <v>16199</v>
      </c>
      <c r="T105" s="4"/>
    </row>
    <row r="106" spans="1:20" hidden="1" outlineLevel="4" x14ac:dyDescent="0.25">
      <c r="A106" s="1">
        <v>46</v>
      </c>
      <c r="B106" s="2" t="s">
        <v>47</v>
      </c>
      <c r="C106" s="2" t="s">
        <v>9</v>
      </c>
      <c r="D106" s="2" t="s">
        <v>48</v>
      </c>
      <c r="E106" s="38">
        <v>624</v>
      </c>
      <c r="F106" s="39">
        <f t="shared" si="0"/>
        <v>8.752874970322887E-3</v>
      </c>
      <c r="G106" s="39">
        <f t="shared" si="1"/>
        <v>4.1422869183285853E-2</v>
      </c>
      <c r="H106" s="16">
        <f t="shared" si="2"/>
        <v>0</v>
      </c>
      <c r="I106" s="16">
        <f t="shared" si="3"/>
        <v>0</v>
      </c>
      <c r="J106" s="16">
        <f t="shared" si="4"/>
        <v>624</v>
      </c>
      <c r="K106" s="16">
        <f t="shared" si="5"/>
        <v>0</v>
      </c>
      <c r="L106" s="16">
        <f t="shared" si="6"/>
        <v>624</v>
      </c>
      <c r="M106" s="3">
        <v>1</v>
      </c>
      <c r="N106" s="3">
        <v>28</v>
      </c>
      <c r="O106" s="3">
        <v>188</v>
      </c>
      <c r="P106" s="3">
        <v>5</v>
      </c>
      <c r="Q106" s="2" t="s">
        <v>9</v>
      </c>
      <c r="R106" s="3">
        <v>471899</v>
      </c>
      <c r="S106" s="3">
        <v>2233256</v>
      </c>
      <c r="T106" s="4">
        <v>12</v>
      </c>
    </row>
    <row r="107" spans="1:20" hidden="1" outlineLevel="4" x14ac:dyDescent="0.25">
      <c r="A107" s="1">
        <v>46</v>
      </c>
      <c r="B107" s="2" t="s">
        <v>47</v>
      </c>
      <c r="C107" s="2" t="s">
        <v>9</v>
      </c>
      <c r="D107" s="2" t="s">
        <v>108</v>
      </c>
      <c r="E107" s="38">
        <v>112</v>
      </c>
      <c r="F107" s="39">
        <f t="shared" si="0"/>
        <v>1.7738508597883597E-2</v>
      </c>
      <c r="G107" s="39">
        <f t="shared" si="1"/>
        <v>5.301649305555556E-3</v>
      </c>
      <c r="H107" s="16">
        <f t="shared" si="2"/>
        <v>0</v>
      </c>
      <c r="I107" s="16">
        <f t="shared" si="3"/>
        <v>0</v>
      </c>
      <c r="J107" s="16">
        <f t="shared" si="4"/>
        <v>112</v>
      </c>
      <c r="K107" s="16">
        <f t="shared" si="5"/>
        <v>112</v>
      </c>
      <c r="L107" s="16">
        <f t="shared" si="6"/>
        <v>0</v>
      </c>
      <c r="M107" s="3">
        <v>3</v>
      </c>
      <c r="N107" s="3">
        <v>28</v>
      </c>
      <c r="O107" s="3">
        <v>195</v>
      </c>
      <c r="P107" s="3">
        <v>5</v>
      </c>
      <c r="Q107" s="2" t="s">
        <v>9</v>
      </c>
      <c r="R107" s="3">
        <v>171652</v>
      </c>
      <c r="S107" s="3">
        <v>51303</v>
      </c>
      <c r="T107" s="4">
        <v>12</v>
      </c>
    </row>
    <row r="108" spans="1:20" hidden="1" outlineLevel="4" x14ac:dyDescent="0.25">
      <c r="A108" s="1">
        <v>46</v>
      </c>
      <c r="B108" s="2" t="s">
        <v>47</v>
      </c>
      <c r="C108" s="2" t="s">
        <v>9</v>
      </c>
      <c r="D108" s="2" t="s">
        <v>109</v>
      </c>
      <c r="E108" s="38">
        <v>75</v>
      </c>
      <c r="F108" s="39">
        <f t="shared" si="0"/>
        <v>1.151003086419753E-2</v>
      </c>
      <c r="G108" s="39">
        <f t="shared" si="1"/>
        <v>9.3847222222222231E-3</v>
      </c>
      <c r="H108" s="16">
        <f t="shared" si="2"/>
        <v>0</v>
      </c>
      <c r="I108" s="16">
        <f t="shared" si="3"/>
        <v>0</v>
      </c>
      <c r="J108" s="16">
        <f t="shared" si="4"/>
        <v>75</v>
      </c>
      <c r="K108" s="16">
        <f t="shared" si="5"/>
        <v>75</v>
      </c>
      <c r="L108" s="16">
        <f t="shared" si="6"/>
        <v>0</v>
      </c>
      <c r="M108" s="3">
        <v>3</v>
      </c>
      <c r="N108" s="3">
        <v>28</v>
      </c>
      <c r="O108" s="3">
        <v>196</v>
      </c>
      <c r="P108" s="3">
        <v>5</v>
      </c>
      <c r="Q108" s="2" t="s">
        <v>9</v>
      </c>
      <c r="R108" s="3">
        <v>74585</v>
      </c>
      <c r="S108" s="3">
        <v>60813</v>
      </c>
      <c r="T108" s="4">
        <v>12</v>
      </c>
    </row>
    <row r="109" spans="1:20" hidden="1" outlineLevel="4" x14ac:dyDescent="0.25">
      <c r="A109" s="1">
        <v>46</v>
      </c>
      <c r="B109" s="2" t="s">
        <v>47</v>
      </c>
      <c r="C109" s="2" t="s">
        <v>9</v>
      </c>
      <c r="D109" s="2" t="s">
        <v>110</v>
      </c>
      <c r="E109" s="38">
        <v>13</v>
      </c>
      <c r="F109" s="39">
        <f t="shared" si="0"/>
        <v>2.9103454415954414E-2</v>
      </c>
      <c r="G109" s="39">
        <f t="shared" si="1"/>
        <v>2.0966880341880341E-3</v>
      </c>
      <c r="H109" s="16">
        <f t="shared" si="2"/>
        <v>0</v>
      </c>
      <c r="I109" s="16">
        <f t="shared" si="3"/>
        <v>0</v>
      </c>
      <c r="J109" s="16">
        <f t="shared" si="4"/>
        <v>13</v>
      </c>
      <c r="K109" s="16">
        <f t="shared" si="5"/>
        <v>13</v>
      </c>
      <c r="L109" s="16">
        <f t="shared" si="6"/>
        <v>0</v>
      </c>
      <c r="M109" s="3">
        <v>3</v>
      </c>
      <c r="N109" s="3">
        <v>28</v>
      </c>
      <c r="O109" s="3">
        <v>197</v>
      </c>
      <c r="P109" s="3">
        <v>5</v>
      </c>
      <c r="Q109" s="2" t="s">
        <v>9</v>
      </c>
      <c r="R109" s="3">
        <v>32689</v>
      </c>
      <c r="S109" s="3">
        <v>2355</v>
      </c>
      <c r="T109" s="4">
        <v>12</v>
      </c>
    </row>
    <row r="110" spans="1:20" hidden="1" outlineLevel="3" x14ac:dyDescent="0.25">
      <c r="A110" s="1"/>
      <c r="B110" s="2"/>
      <c r="C110" s="36" t="s">
        <v>124</v>
      </c>
      <c r="D110" s="37"/>
      <c r="E110" s="48">
        <f>SUBTOTAL(9,E106:E109)</f>
        <v>824</v>
      </c>
      <c r="F110" s="49">
        <f>SUBTOTAL(1,F106:F109)</f>
        <v>1.6776217212089606E-2</v>
      </c>
      <c r="G110" s="49">
        <f>SUBTOTAL(1,G106:G109)</f>
        <v>1.4551482186312917E-2</v>
      </c>
      <c r="H110" s="16">
        <f>SUBTOTAL(9,H106:H109)</f>
        <v>0</v>
      </c>
      <c r="I110" s="16">
        <f>SUBTOTAL(9,I106:I109)</f>
        <v>0</v>
      </c>
      <c r="J110" s="16">
        <f>SUBTOTAL(9,J106:J109)</f>
        <v>824</v>
      </c>
      <c r="K110" s="16">
        <f>SUBTOTAL(9,K106:K109)</f>
        <v>200</v>
      </c>
      <c r="L110" s="16">
        <f>SUBTOTAL(9,L106:L109)</f>
        <v>624</v>
      </c>
      <c r="M110" s="3"/>
      <c r="N110" s="3"/>
      <c r="O110" s="3"/>
      <c r="P110" s="3"/>
      <c r="Q110" s="2"/>
      <c r="R110" s="3">
        <f>SUBTOTAL(9,R106:R109)</f>
        <v>750825</v>
      </c>
      <c r="S110" s="3">
        <f>SUBTOTAL(9,S106:S109)</f>
        <v>2347727</v>
      </c>
      <c r="T110" s="4"/>
    </row>
    <row r="111" spans="1:20" ht="15.75" outlineLevel="2" collapsed="1" x14ac:dyDescent="0.25">
      <c r="A111" s="1"/>
      <c r="B111" s="30" t="s">
        <v>77</v>
      </c>
      <c r="C111" s="31"/>
      <c r="D111" s="31"/>
      <c r="E111" s="44">
        <f>SUBTOTAL(9,E103:E109)</f>
        <v>948</v>
      </c>
      <c r="F111" s="45">
        <f>SUBTOTAL(1,F103:F109)</f>
        <v>1.3441278727071052E-2</v>
      </c>
      <c r="G111" s="45">
        <f>SUBTOTAL(1,G103:G109)</f>
        <v>1.0174451807981204E-2</v>
      </c>
      <c r="H111" s="16">
        <f>SUBTOTAL(9,H103:H109)</f>
        <v>124</v>
      </c>
      <c r="I111" s="16">
        <f>SUBTOTAL(9,I103:I109)</f>
        <v>0</v>
      </c>
      <c r="J111" s="16">
        <f>SUBTOTAL(9,J103:J109)</f>
        <v>824</v>
      </c>
      <c r="K111" s="16">
        <f>SUBTOTAL(9,K103:K109)</f>
        <v>266</v>
      </c>
      <c r="L111" s="16">
        <f>SUBTOTAL(9,L103:L109)</f>
        <v>682</v>
      </c>
      <c r="M111" s="3"/>
      <c r="N111" s="3"/>
      <c r="O111" s="3"/>
      <c r="P111" s="3"/>
      <c r="Q111" s="2"/>
      <c r="R111" s="3">
        <f>SUBTOTAL(9,R103:R109)</f>
        <v>824805</v>
      </c>
      <c r="S111" s="3">
        <f>SUBTOTAL(9,S103:S109)</f>
        <v>2363926</v>
      </c>
      <c r="T111" s="4"/>
    </row>
    <row r="112" spans="1:20" hidden="1" outlineLevel="4" x14ac:dyDescent="0.25">
      <c r="A112" s="1">
        <v>46</v>
      </c>
      <c r="B112" s="2" t="s">
        <v>49</v>
      </c>
      <c r="C112" s="2" t="s">
        <v>7</v>
      </c>
      <c r="D112" s="2" t="s">
        <v>89</v>
      </c>
      <c r="E112" s="38">
        <v>423</v>
      </c>
      <c r="F112" s="39">
        <f t="shared" si="0"/>
        <v>8.8835533228263739E-3</v>
      </c>
      <c r="G112" s="39">
        <f t="shared" si="1"/>
        <v>2.0990116889939583E-3</v>
      </c>
      <c r="H112" s="16">
        <f t="shared" si="2"/>
        <v>423</v>
      </c>
      <c r="I112" s="16">
        <f t="shared" si="3"/>
        <v>0</v>
      </c>
      <c r="J112" s="16">
        <f t="shared" si="4"/>
        <v>0</v>
      </c>
      <c r="K112" s="16">
        <f t="shared" si="5"/>
        <v>423</v>
      </c>
      <c r="L112" s="16">
        <f t="shared" si="6"/>
        <v>0</v>
      </c>
      <c r="M112" s="3">
        <v>3</v>
      </c>
      <c r="N112" s="3">
        <v>20</v>
      </c>
      <c r="O112" s="3">
        <v>162</v>
      </c>
      <c r="P112" s="3">
        <v>3</v>
      </c>
      <c r="Q112" s="2" t="s">
        <v>21</v>
      </c>
      <c r="R112" s="3">
        <v>324669</v>
      </c>
      <c r="S112" s="3">
        <v>76713</v>
      </c>
      <c r="T112" s="4">
        <v>12</v>
      </c>
    </row>
    <row r="113" spans="1:20" hidden="1" outlineLevel="4" x14ac:dyDescent="0.25">
      <c r="A113" s="1">
        <v>46</v>
      </c>
      <c r="B113" s="2" t="s">
        <v>49</v>
      </c>
      <c r="C113" s="2" t="s">
        <v>7</v>
      </c>
      <c r="D113" s="2" t="s">
        <v>121</v>
      </c>
      <c r="E113" s="38">
        <v>86</v>
      </c>
      <c r="F113" s="39">
        <f t="shared" ref="F113:F155" si="7">R113/E113/86400</f>
        <v>6.8186100344530577E-3</v>
      </c>
      <c r="G113" s="39">
        <f t="shared" ref="G113:G155" si="8">S113/E113/86400</f>
        <v>2.6916451335055985E-7</v>
      </c>
      <c r="H113" s="16">
        <f t="shared" ref="H113:H155" si="9">IF(C113="ATENCIÓN CIUDADANÍA",E113,0)</f>
        <v>86</v>
      </c>
      <c r="I113" s="16">
        <f t="shared" ref="I113:I155" si="10">IF(C113="OTROS TEMAS GENERALITAT",E113,0)</f>
        <v>0</v>
      </c>
      <c r="J113" s="16">
        <f t="shared" ref="J113:J155" si="11">IF(C113="TEMAS MUNICIPALES",E113,0)</f>
        <v>0</v>
      </c>
      <c r="K113" s="16">
        <f t="shared" ref="K113:K155" si="12">IF(M113=3,E113,0)</f>
        <v>0</v>
      </c>
      <c r="L113" s="16">
        <f t="shared" ref="L113:L155" si="13">IF(M113&lt;&gt;3,E113,0)</f>
        <v>86</v>
      </c>
      <c r="M113" s="3">
        <v>8</v>
      </c>
      <c r="N113" s="3">
        <v>20</v>
      </c>
      <c r="O113" s="3">
        <v>217</v>
      </c>
      <c r="P113" s="3">
        <v>3</v>
      </c>
      <c r="Q113" s="2" t="s">
        <v>21</v>
      </c>
      <c r="R113" s="3">
        <v>50665</v>
      </c>
      <c r="S113" s="3">
        <v>2</v>
      </c>
      <c r="T113" s="4">
        <v>12</v>
      </c>
    </row>
    <row r="114" spans="1:20" hidden="1" outlineLevel="4" x14ac:dyDescent="0.25">
      <c r="A114" s="1">
        <v>46</v>
      </c>
      <c r="B114" s="2" t="s">
        <v>49</v>
      </c>
      <c r="C114" s="2" t="s">
        <v>7</v>
      </c>
      <c r="D114" s="2" t="s">
        <v>95</v>
      </c>
      <c r="E114" s="38">
        <v>1</v>
      </c>
      <c r="F114" s="39">
        <f t="shared" si="7"/>
        <v>7.407407407407407E-4</v>
      </c>
      <c r="G114" s="39">
        <f t="shared" si="8"/>
        <v>1.1782407407407408E-2</v>
      </c>
      <c r="H114" s="16">
        <f t="shared" si="9"/>
        <v>1</v>
      </c>
      <c r="I114" s="16">
        <f t="shared" si="10"/>
        <v>0</v>
      </c>
      <c r="J114" s="16">
        <f t="shared" si="11"/>
        <v>0</v>
      </c>
      <c r="K114" s="16">
        <f t="shared" si="12"/>
        <v>1</v>
      </c>
      <c r="L114" s="16">
        <f t="shared" si="13"/>
        <v>0</v>
      </c>
      <c r="M114" s="3">
        <v>3</v>
      </c>
      <c r="N114" s="3">
        <v>20</v>
      </c>
      <c r="O114" s="3">
        <v>224</v>
      </c>
      <c r="P114" s="3">
        <v>3</v>
      </c>
      <c r="Q114" s="2" t="s">
        <v>21</v>
      </c>
      <c r="R114" s="3">
        <v>64</v>
      </c>
      <c r="S114" s="3">
        <v>1018</v>
      </c>
      <c r="T114" s="4">
        <v>12</v>
      </c>
    </row>
    <row r="115" spans="1:20" hidden="1" outlineLevel="3" x14ac:dyDescent="0.25">
      <c r="A115" s="1"/>
      <c r="B115" s="2"/>
      <c r="C115" s="32" t="s">
        <v>122</v>
      </c>
      <c r="D115" s="33"/>
      <c r="E115" s="40">
        <f>SUBTOTAL(9,E112:E114)</f>
        <v>510</v>
      </c>
      <c r="F115" s="41">
        <f>SUBTOTAL(1,F112:F114)</f>
        <v>5.480968032673391E-3</v>
      </c>
      <c r="G115" s="41">
        <f>SUBTOTAL(1,G112:G114)</f>
        <v>4.6272294203049055E-3</v>
      </c>
      <c r="H115" s="16">
        <f>SUBTOTAL(9,H112:H114)</f>
        <v>510</v>
      </c>
      <c r="I115" s="16">
        <f>SUBTOTAL(9,I112:I114)</f>
        <v>0</v>
      </c>
      <c r="J115" s="16">
        <f>SUBTOTAL(9,J112:J114)</f>
        <v>0</v>
      </c>
      <c r="K115" s="16">
        <f>SUBTOTAL(9,K112:K114)</f>
        <v>424</v>
      </c>
      <c r="L115" s="16">
        <f>SUBTOTAL(9,L112:L114)</f>
        <v>86</v>
      </c>
      <c r="M115" s="3"/>
      <c r="N115" s="3"/>
      <c r="O115" s="3"/>
      <c r="P115" s="3"/>
      <c r="Q115" s="2"/>
      <c r="R115" s="3">
        <f>SUBTOTAL(9,R112:R114)</f>
        <v>375398</v>
      </c>
      <c r="S115" s="3">
        <f>SUBTOTAL(9,S112:S114)</f>
        <v>77733</v>
      </c>
      <c r="T115" s="4"/>
    </row>
    <row r="116" spans="1:20" ht="15.75" outlineLevel="2" collapsed="1" x14ac:dyDescent="0.25">
      <c r="A116" s="1"/>
      <c r="B116" s="30" t="s">
        <v>78</v>
      </c>
      <c r="C116" s="31"/>
      <c r="D116" s="31"/>
      <c r="E116" s="44">
        <f>SUBTOTAL(9,E112:E114)</f>
        <v>510</v>
      </c>
      <c r="F116" s="45">
        <f>SUBTOTAL(1,F112:F114)</f>
        <v>5.480968032673391E-3</v>
      </c>
      <c r="G116" s="45">
        <f>SUBTOTAL(1,G112:G114)</f>
        <v>4.6272294203049055E-3</v>
      </c>
      <c r="H116" s="16">
        <f>SUBTOTAL(9,H112:H114)</f>
        <v>510</v>
      </c>
      <c r="I116" s="16">
        <f>SUBTOTAL(9,I112:I114)</f>
        <v>0</v>
      </c>
      <c r="J116" s="16">
        <f>SUBTOTAL(9,J112:J114)</f>
        <v>0</v>
      </c>
      <c r="K116" s="16">
        <f>SUBTOTAL(9,K112:K114)</f>
        <v>424</v>
      </c>
      <c r="L116" s="16">
        <f>SUBTOTAL(9,L112:L114)</f>
        <v>86</v>
      </c>
      <c r="M116" s="3"/>
      <c r="N116" s="3"/>
      <c r="O116" s="3"/>
      <c r="P116" s="3"/>
      <c r="Q116" s="2"/>
      <c r="R116" s="3">
        <f>SUBTOTAL(9,R112:R114)</f>
        <v>375398</v>
      </c>
      <c r="S116" s="3">
        <f>SUBTOTAL(9,S112:S114)</f>
        <v>77733</v>
      </c>
      <c r="T116" s="4"/>
    </row>
    <row r="117" spans="1:20" hidden="1" outlineLevel="4" x14ac:dyDescent="0.25">
      <c r="A117" s="1">
        <v>46</v>
      </c>
      <c r="B117" s="2" t="s">
        <v>50</v>
      </c>
      <c r="C117" s="2" t="s">
        <v>7</v>
      </c>
      <c r="D117" s="2" t="s">
        <v>89</v>
      </c>
      <c r="E117" s="38">
        <v>138</v>
      </c>
      <c r="F117" s="39">
        <f t="shared" si="7"/>
        <v>8.8007414117015573E-3</v>
      </c>
      <c r="G117" s="39">
        <f t="shared" si="8"/>
        <v>2.4758454106280194E-3</v>
      </c>
      <c r="H117" s="16">
        <f t="shared" si="9"/>
        <v>138</v>
      </c>
      <c r="I117" s="16">
        <f t="shared" si="10"/>
        <v>0</v>
      </c>
      <c r="J117" s="16">
        <f t="shared" si="11"/>
        <v>0</v>
      </c>
      <c r="K117" s="16">
        <f t="shared" si="12"/>
        <v>138</v>
      </c>
      <c r="L117" s="16">
        <f t="shared" si="13"/>
        <v>0</v>
      </c>
      <c r="M117" s="3">
        <v>3</v>
      </c>
      <c r="N117" s="3">
        <v>23</v>
      </c>
      <c r="O117" s="3">
        <v>162</v>
      </c>
      <c r="P117" s="3">
        <v>3</v>
      </c>
      <c r="Q117" s="2" t="s">
        <v>21</v>
      </c>
      <c r="R117" s="3">
        <v>104933</v>
      </c>
      <c r="S117" s="3">
        <v>29520</v>
      </c>
      <c r="T117" s="4">
        <v>12</v>
      </c>
    </row>
    <row r="118" spans="1:20" hidden="1" outlineLevel="4" x14ac:dyDescent="0.25">
      <c r="A118" s="1">
        <v>46</v>
      </c>
      <c r="B118" s="2" t="s">
        <v>50</v>
      </c>
      <c r="C118" s="2" t="s">
        <v>7</v>
      </c>
      <c r="D118" s="2" t="s">
        <v>121</v>
      </c>
      <c r="E118" s="38">
        <v>106</v>
      </c>
      <c r="F118" s="39">
        <f t="shared" si="7"/>
        <v>7.0869365828092248E-3</v>
      </c>
      <c r="G118" s="39">
        <f t="shared" si="8"/>
        <v>2.1837875611460516E-7</v>
      </c>
      <c r="H118" s="16">
        <f t="shared" si="9"/>
        <v>106</v>
      </c>
      <c r="I118" s="16">
        <f t="shared" si="10"/>
        <v>0</v>
      </c>
      <c r="J118" s="16">
        <f t="shared" si="11"/>
        <v>0</v>
      </c>
      <c r="K118" s="16">
        <f t="shared" si="12"/>
        <v>0</v>
      </c>
      <c r="L118" s="16">
        <f t="shared" si="13"/>
        <v>106</v>
      </c>
      <c r="M118" s="3">
        <v>8</v>
      </c>
      <c r="N118" s="3">
        <v>23</v>
      </c>
      <c r="O118" s="3">
        <v>217</v>
      </c>
      <c r="P118" s="3">
        <v>3</v>
      </c>
      <c r="Q118" s="2" t="s">
        <v>21</v>
      </c>
      <c r="R118" s="3">
        <v>64905</v>
      </c>
      <c r="S118" s="3">
        <v>2</v>
      </c>
      <c r="T118" s="4">
        <v>12</v>
      </c>
    </row>
    <row r="119" spans="1:20" hidden="1" outlineLevel="3" x14ac:dyDescent="0.25">
      <c r="A119" s="1"/>
      <c r="B119" s="2"/>
      <c r="C119" s="32" t="s">
        <v>122</v>
      </c>
      <c r="D119" s="33"/>
      <c r="E119" s="40">
        <f>SUBTOTAL(9,E117:E118)</f>
        <v>244</v>
      </c>
      <c r="F119" s="41">
        <f>SUBTOTAL(1,F117:F118)</f>
        <v>7.9438389972553911E-3</v>
      </c>
      <c r="G119" s="41">
        <f>SUBTOTAL(1,G117:G118)</f>
        <v>1.2380318946920671E-3</v>
      </c>
      <c r="H119" s="16">
        <f>SUBTOTAL(9,H117:H118)</f>
        <v>244</v>
      </c>
      <c r="I119" s="16">
        <f>SUBTOTAL(9,I117:I118)</f>
        <v>0</v>
      </c>
      <c r="J119" s="16">
        <f>SUBTOTAL(9,J117:J118)</f>
        <v>0</v>
      </c>
      <c r="K119" s="16">
        <f>SUBTOTAL(9,K117:K118)</f>
        <v>138</v>
      </c>
      <c r="L119" s="16">
        <f>SUBTOTAL(9,L117:L118)</f>
        <v>106</v>
      </c>
      <c r="M119" s="3"/>
      <c r="N119" s="3"/>
      <c r="O119" s="3"/>
      <c r="P119" s="3"/>
      <c r="Q119" s="2"/>
      <c r="R119" s="3">
        <f>SUBTOTAL(9,R117:R118)</f>
        <v>169838</v>
      </c>
      <c r="S119" s="3">
        <f>SUBTOTAL(9,S117:S118)</f>
        <v>29522</v>
      </c>
      <c r="T119" s="4"/>
    </row>
    <row r="120" spans="1:20" ht="15.75" outlineLevel="2" collapsed="1" x14ac:dyDescent="0.25">
      <c r="A120" s="1"/>
      <c r="B120" s="30" t="s">
        <v>79</v>
      </c>
      <c r="C120" s="31"/>
      <c r="D120" s="31"/>
      <c r="E120" s="44">
        <f>SUBTOTAL(9,E117:E118)</f>
        <v>244</v>
      </c>
      <c r="F120" s="45">
        <f>SUBTOTAL(1,F117:F118)</f>
        <v>7.9438389972553911E-3</v>
      </c>
      <c r="G120" s="45">
        <f>SUBTOTAL(1,G117:G118)</f>
        <v>1.2380318946920671E-3</v>
      </c>
      <c r="H120" s="16">
        <f>SUBTOTAL(9,H117:H118)</f>
        <v>244</v>
      </c>
      <c r="I120" s="16">
        <f>SUBTOTAL(9,I117:I118)</f>
        <v>0</v>
      </c>
      <c r="J120" s="16">
        <f>SUBTOTAL(9,J117:J118)</f>
        <v>0</v>
      </c>
      <c r="K120" s="16">
        <f>SUBTOTAL(9,K117:K118)</f>
        <v>138</v>
      </c>
      <c r="L120" s="16">
        <f>SUBTOTAL(9,L117:L118)</f>
        <v>106</v>
      </c>
      <c r="M120" s="3"/>
      <c r="N120" s="3"/>
      <c r="O120" s="3"/>
      <c r="P120" s="3"/>
      <c r="Q120" s="2"/>
      <c r="R120" s="3">
        <f>SUBTOTAL(9,R117:R118)</f>
        <v>169838</v>
      </c>
      <c r="S120" s="3">
        <f>SUBTOTAL(9,S117:S118)</f>
        <v>29522</v>
      </c>
      <c r="T120" s="4"/>
    </row>
    <row r="121" spans="1:20" hidden="1" outlineLevel="4" x14ac:dyDescent="0.25">
      <c r="A121" s="1">
        <v>46</v>
      </c>
      <c r="B121" s="2" t="s">
        <v>51</v>
      </c>
      <c r="C121" s="2" t="s">
        <v>7</v>
      </c>
      <c r="D121" s="2" t="s">
        <v>94</v>
      </c>
      <c r="E121" s="38">
        <v>661</v>
      </c>
      <c r="F121" s="39">
        <f t="shared" si="7"/>
        <v>8.7863681571132401E-3</v>
      </c>
      <c r="G121" s="39">
        <f t="shared" si="8"/>
        <v>2.0118577351935902E-3</v>
      </c>
      <c r="H121" s="16">
        <f t="shared" si="9"/>
        <v>661</v>
      </c>
      <c r="I121" s="16">
        <f t="shared" si="10"/>
        <v>0</v>
      </c>
      <c r="J121" s="16">
        <f t="shared" si="11"/>
        <v>0</v>
      </c>
      <c r="K121" s="16">
        <f t="shared" si="12"/>
        <v>661</v>
      </c>
      <c r="L121" s="16">
        <f t="shared" si="13"/>
        <v>0</v>
      </c>
      <c r="M121" s="3">
        <v>3</v>
      </c>
      <c r="N121" s="3">
        <v>5</v>
      </c>
      <c r="O121" s="3">
        <v>171</v>
      </c>
      <c r="P121" s="3">
        <v>3</v>
      </c>
      <c r="Q121" s="2" t="s">
        <v>21</v>
      </c>
      <c r="R121" s="3">
        <v>501793</v>
      </c>
      <c r="S121" s="3">
        <v>114898</v>
      </c>
      <c r="T121" s="4">
        <v>12</v>
      </c>
    </row>
    <row r="122" spans="1:20" hidden="1" outlineLevel="4" x14ac:dyDescent="0.25">
      <c r="A122" s="1">
        <v>46</v>
      </c>
      <c r="B122" s="2" t="s">
        <v>51</v>
      </c>
      <c r="C122" s="2" t="s">
        <v>7</v>
      </c>
      <c r="D122" s="2" t="s">
        <v>90</v>
      </c>
      <c r="E122" s="38">
        <v>14</v>
      </c>
      <c r="F122" s="39">
        <f t="shared" si="7"/>
        <v>1.0909391534391534E-2</v>
      </c>
      <c r="G122" s="39">
        <f t="shared" si="8"/>
        <v>1.255787037037037E-3</v>
      </c>
      <c r="H122" s="16">
        <f t="shared" si="9"/>
        <v>14</v>
      </c>
      <c r="I122" s="16">
        <f t="shared" si="10"/>
        <v>0</v>
      </c>
      <c r="J122" s="16">
        <f t="shared" si="11"/>
        <v>0</v>
      </c>
      <c r="K122" s="16">
        <f t="shared" si="12"/>
        <v>14</v>
      </c>
      <c r="L122" s="16">
        <f t="shared" si="13"/>
        <v>0</v>
      </c>
      <c r="M122" s="3">
        <v>3</v>
      </c>
      <c r="N122" s="3">
        <v>5</v>
      </c>
      <c r="O122" s="3">
        <v>207</v>
      </c>
      <c r="P122" s="3">
        <v>3</v>
      </c>
      <c r="Q122" s="2" t="s">
        <v>21</v>
      </c>
      <c r="R122" s="3">
        <v>13196</v>
      </c>
      <c r="S122" s="3">
        <v>1519</v>
      </c>
      <c r="T122" s="4">
        <v>12</v>
      </c>
    </row>
    <row r="123" spans="1:20" hidden="1" outlineLevel="4" x14ac:dyDescent="0.25">
      <c r="A123" s="1">
        <v>46</v>
      </c>
      <c r="B123" s="2" t="s">
        <v>51</v>
      </c>
      <c r="C123" s="2" t="s">
        <v>7</v>
      </c>
      <c r="D123" s="2" t="s">
        <v>121</v>
      </c>
      <c r="E123" s="38">
        <v>26</v>
      </c>
      <c r="F123" s="39">
        <f t="shared" si="7"/>
        <v>7.7755519943019935E-3</v>
      </c>
      <c r="G123" s="39">
        <f t="shared" si="8"/>
        <v>0</v>
      </c>
      <c r="H123" s="16">
        <f t="shared" si="9"/>
        <v>26</v>
      </c>
      <c r="I123" s="16">
        <f t="shared" si="10"/>
        <v>0</v>
      </c>
      <c r="J123" s="16">
        <f t="shared" si="11"/>
        <v>0</v>
      </c>
      <c r="K123" s="16">
        <f t="shared" si="12"/>
        <v>0</v>
      </c>
      <c r="L123" s="16">
        <f t="shared" si="13"/>
        <v>26</v>
      </c>
      <c r="M123" s="3">
        <v>8</v>
      </c>
      <c r="N123" s="3">
        <v>5</v>
      </c>
      <c r="O123" s="3">
        <v>217</v>
      </c>
      <c r="P123" s="3">
        <v>3</v>
      </c>
      <c r="Q123" s="2" t="s">
        <v>21</v>
      </c>
      <c r="R123" s="3">
        <v>17467</v>
      </c>
      <c r="S123" s="3">
        <v>0</v>
      </c>
      <c r="T123" s="4">
        <v>12</v>
      </c>
    </row>
    <row r="124" spans="1:20" hidden="1" outlineLevel="3" x14ac:dyDescent="0.25">
      <c r="A124" s="1"/>
      <c r="B124" s="2"/>
      <c r="C124" s="32" t="s">
        <v>122</v>
      </c>
      <c r="D124" s="33"/>
      <c r="E124" s="40">
        <f>SUBTOTAL(9,E121:E123)</f>
        <v>701</v>
      </c>
      <c r="F124" s="41">
        <f>SUBTOTAL(1,F121:F123)</f>
        <v>9.157103895268923E-3</v>
      </c>
      <c r="G124" s="41">
        <f>SUBTOTAL(1,G121:G123)</f>
        <v>1.0892149240768758E-3</v>
      </c>
      <c r="H124" s="16">
        <f>SUBTOTAL(9,H121:H123)</f>
        <v>701</v>
      </c>
      <c r="I124" s="16">
        <f>SUBTOTAL(9,I121:I123)</f>
        <v>0</v>
      </c>
      <c r="J124" s="16">
        <f>SUBTOTAL(9,J121:J123)</f>
        <v>0</v>
      </c>
      <c r="K124" s="16">
        <f>SUBTOTAL(9,K121:K123)</f>
        <v>675</v>
      </c>
      <c r="L124" s="16">
        <f>SUBTOTAL(9,L121:L123)</f>
        <v>26</v>
      </c>
      <c r="M124" s="3"/>
      <c r="N124" s="3"/>
      <c r="O124" s="3"/>
      <c r="P124" s="3"/>
      <c r="Q124" s="2"/>
      <c r="R124" s="3">
        <f>SUBTOTAL(9,R121:R123)</f>
        <v>532456</v>
      </c>
      <c r="S124" s="3">
        <f>SUBTOTAL(9,S121:S123)</f>
        <v>116417</v>
      </c>
      <c r="T124" s="4"/>
    </row>
    <row r="125" spans="1:20" ht="15.75" outlineLevel="2" collapsed="1" x14ac:dyDescent="0.25">
      <c r="A125" s="1"/>
      <c r="B125" s="30" t="s">
        <v>80</v>
      </c>
      <c r="C125" s="31"/>
      <c r="D125" s="31"/>
      <c r="E125" s="44">
        <f>SUBTOTAL(9,E121:E123)</f>
        <v>701</v>
      </c>
      <c r="F125" s="45">
        <f>SUBTOTAL(1,F121:F123)</f>
        <v>9.157103895268923E-3</v>
      </c>
      <c r="G125" s="45">
        <f>SUBTOTAL(1,G121:G123)</f>
        <v>1.0892149240768758E-3</v>
      </c>
      <c r="H125" s="16">
        <f>SUBTOTAL(9,H121:H123)</f>
        <v>701</v>
      </c>
      <c r="I125" s="16">
        <f>SUBTOTAL(9,I121:I123)</f>
        <v>0</v>
      </c>
      <c r="J125" s="16">
        <f>SUBTOTAL(9,J121:J123)</f>
        <v>0</v>
      </c>
      <c r="K125" s="16">
        <f>SUBTOTAL(9,K121:K123)</f>
        <v>675</v>
      </c>
      <c r="L125" s="16">
        <f>SUBTOTAL(9,L121:L123)</f>
        <v>26</v>
      </c>
      <c r="M125" s="3"/>
      <c r="N125" s="3"/>
      <c r="O125" s="3"/>
      <c r="P125" s="3"/>
      <c r="Q125" s="2"/>
      <c r="R125" s="3">
        <f>SUBTOTAL(9,R121:R123)</f>
        <v>532456</v>
      </c>
      <c r="S125" s="3">
        <f>SUBTOTAL(9,S121:S123)</f>
        <v>116417</v>
      </c>
      <c r="T125" s="4"/>
    </row>
    <row r="126" spans="1:20" hidden="1" outlineLevel="4" x14ac:dyDescent="0.25">
      <c r="A126" s="1">
        <v>46</v>
      </c>
      <c r="B126" s="2" t="s">
        <v>52</v>
      </c>
      <c r="C126" s="2" t="s">
        <v>7</v>
      </c>
      <c r="D126" s="2" t="s">
        <v>42</v>
      </c>
      <c r="E126" s="38">
        <v>213</v>
      </c>
      <c r="F126" s="39">
        <f t="shared" si="7"/>
        <v>1.0604786124152322E-2</v>
      </c>
      <c r="G126" s="39">
        <f t="shared" si="8"/>
        <v>2.1587549991305861E-3</v>
      </c>
      <c r="H126" s="16">
        <f t="shared" si="9"/>
        <v>213</v>
      </c>
      <c r="I126" s="16">
        <f t="shared" si="10"/>
        <v>0</v>
      </c>
      <c r="J126" s="16">
        <f t="shared" si="11"/>
        <v>0</v>
      </c>
      <c r="K126" s="16">
        <f t="shared" si="12"/>
        <v>0</v>
      </c>
      <c r="L126" s="16">
        <f t="shared" si="13"/>
        <v>213</v>
      </c>
      <c r="M126" s="3">
        <v>1</v>
      </c>
      <c r="N126" s="3">
        <v>15</v>
      </c>
      <c r="O126" s="3">
        <v>19</v>
      </c>
      <c r="P126" s="3">
        <v>3</v>
      </c>
      <c r="Q126" s="2" t="s">
        <v>21</v>
      </c>
      <c r="R126" s="3">
        <v>195162</v>
      </c>
      <c r="S126" s="3">
        <v>39728</v>
      </c>
      <c r="T126" s="4">
        <v>12</v>
      </c>
    </row>
    <row r="127" spans="1:20" hidden="1" outlineLevel="4" x14ac:dyDescent="0.25">
      <c r="A127" s="1">
        <v>46</v>
      </c>
      <c r="B127" s="2" t="s">
        <v>52</v>
      </c>
      <c r="C127" s="2" t="s">
        <v>7</v>
      </c>
      <c r="D127" s="2" t="s">
        <v>99</v>
      </c>
      <c r="E127" s="38">
        <v>279</v>
      </c>
      <c r="F127" s="39">
        <f t="shared" si="7"/>
        <v>7.5985663082437276E-3</v>
      </c>
      <c r="G127" s="39">
        <f t="shared" si="8"/>
        <v>2.2772716713128902E-3</v>
      </c>
      <c r="H127" s="16">
        <f t="shared" si="9"/>
        <v>279</v>
      </c>
      <c r="I127" s="16">
        <f t="shared" si="10"/>
        <v>0</v>
      </c>
      <c r="J127" s="16">
        <f t="shared" si="11"/>
        <v>0</v>
      </c>
      <c r="K127" s="16">
        <f t="shared" si="12"/>
        <v>279</v>
      </c>
      <c r="L127" s="16">
        <f t="shared" si="13"/>
        <v>0</v>
      </c>
      <c r="M127" s="3">
        <v>3</v>
      </c>
      <c r="N127" s="3">
        <v>15</v>
      </c>
      <c r="O127" s="3">
        <v>57</v>
      </c>
      <c r="P127" s="3">
        <v>3</v>
      </c>
      <c r="Q127" s="2" t="s">
        <v>21</v>
      </c>
      <c r="R127" s="3">
        <v>183168</v>
      </c>
      <c r="S127" s="3">
        <v>54895</v>
      </c>
      <c r="T127" s="4">
        <v>12</v>
      </c>
    </row>
    <row r="128" spans="1:20" hidden="1" outlineLevel="4" x14ac:dyDescent="0.25">
      <c r="A128" s="1">
        <v>46</v>
      </c>
      <c r="B128" s="2" t="s">
        <v>52</v>
      </c>
      <c r="C128" s="2" t="s">
        <v>7</v>
      </c>
      <c r="D128" s="2" t="s">
        <v>88</v>
      </c>
      <c r="E128" s="38">
        <v>1025</v>
      </c>
      <c r="F128" s="39">
        <f t="shared" si="7"/>
        <v>1.0276580849141825E-2</v>
      </c>
      <c r="G128" s="39">
        <f t="shared" si="8"/>
        <v>2.6669715447154474E-3</v>
      </c>
      <c r="H128" s="16">
        <f t="shared" si="9"/>
        <v>1025</v>
      </c>
      <c r="I128" s="16">
        <f t="shared" si="10"/>
        <v>0</v>
      </c>
      <c r="J128" s="16">
        <f t="shared" si="11"/>
        <v>0</v>
      </c>
      <c r="K128" s="16">
        <f t="shared" si="12"/>
        <v>1025</v>
      </c>
      <c r="L128" s="16">
        <f t="shared" si="13"/>
        <v>0</v>
      </c>
      <c r="M128" s="3">
        <v>3</v>
      </c>
      <c r="N128" s="3">
        <v>15</v>
      </c>
      <c r="O128" s="3">
        <v>58</v>
      </c>
      <c r="P128" s="3">
        <v>3</v>
      </c>
      <c r="Q128" s="2" t="s">
        <v>21</v>
      </c>
      <c r="R128" s="3">
        <v>910094</v>
      </c>
      <c r="S128" s="3">
        <v>236187</v>
      </c>
      <c r="T128" s="4">
        <v>12</v>
      </c>
    </row>
    <row r="129" spans="1:20" hidden="1" outlineLevel="4" x14ac:dyDescent="0.25">
      <c r="A129" s="1">
        <v>46</v>
      </c>
      <c r="B129" s="2" t="s">
        <v>52</v>
      </c>
      <c r="C129" s="2" t="s">
        <v>7</v>
      </c>
      <c r="D129" s="2" t="s">
        <v>100</v>
      </c>
      <c r="E129" s="38">
        <v>530</v>
      </c>
      <c r="F129" s="39">
        <f t="shared" si="7"/>
        <v>8.9753013626834386E-3</v>
      </c>
      <c r="G129" s="39">
        <f t="shared" si="8"/>
        <v>2.382403039832285E-3</v>
      </c>
      <c r="H129" s="16">
        <f t="shared" si="9"/>
        <v>530</v>
      </c>
      <c r="I129" s="16">
        <f t="shared" si="10"/>
        <v>0</v>
      </c>
      <c r="J129" s="16">
        <f t="shared" si="11"/>
        <v>0</v>
      </c>
      <c r="K129" s="16">
        <f t="shared" si="12"/>
        <v>530</v>
      </c>
      <c r="L129" s="16">
        <f t="shared" si="13"/>
        <v>0</v>
      </c>
      <c r="M129" s="3">
        <v>3</v>
      </c>
      <c r="N129" s="3">
        <v>15</v>
      </c>
      <c r="O129" s="3">
        <v>98</v>
      </c>
      <c r="P129" s="3">
        <v>3</v>
      </c>
      <c r="Q129" s="2" t="s">
        <v>21</v>
      </c>
      <c r="R129" s="3">
        <v>410997</v>
      </c>
      <c r="S129" s="3">
        <v>109095</v>
      </c>
      <c r="T129" s="4">
        <v>12</v>
      </c>
    </row>
    <row r="130" spans="1:20" hidden="1" outlineLevel="4" x14ac:dyDescent="0.25">
      <c r="A130" s="1">
        <v>46</v>
      </c>
      <c r="B130" s="2" t="s">
        <v>52</v>
      </c>
      <c r="C130" s="2" t="s">
        <v>7</v>
      </c>
      <c r="D130" s="2" t="s">
        <v>90</v>
      </c>
      <c r="E130" s="38">
        <v>48</v>
      </c>
      <c r="F130" s="39">
        <f t="shared" si="7"/>
        <v>1.1976032021604939E-2</v>
      </c>
      <c r="G130" s="39">
        <f t="shared" si="8"/>
        <v>1.130883487654321E-4</v>
      </c>
      <c r="H130" s="16">
        <f t="shared" si="9"/>
        <v>48</v>
      </c>
      <c r="I130" s="16">
        <f t="shared" si="10"/>
        <v>0</v>
      </c>
      <c r="J130" s="16">
        <f t="shared" si="11"/>
        <v>0</v>
      </c>
      <c r="K130" s="16">
        <f t="shared" si="12"/>
        <v>48</v>
      </c>
      <c r="L130" s="16">
        <f t="shared" si="13"/>
        <v>0</v>
      </c>
      <c r="M130" s="3">
        <v>3</v>
      </c>
      <c r="N130" s="3">
        <v>15</v>
      </c>
      <c r="O130" s="3">
        <v>207</v>
      </c>
      <c r="P130" s="3">
        <v>3</v>
      </c>
      <c r="Q130" s="2" t="s">
        <v>21</v>
      </c>
      <c r="R130" s="3">
        <v>49667</v>
      </c>
      <c r="S130" s="3">
        <v>469</v>
      </c>
      <c r="T130" s="4">
        <v>12</v>
      </c>
    </row>
    <row r="131" spans="1:20" hidden="1" outlineLevel="4" x14ac:dyDescent="0.25">
      <c r="A131" s="1">
        <v>46</v>
      </c>
      <c r="B131" s="2" t="s">
        <v>52</v>
      </c>
      <c r="C131" s="2" t="s">
        <v>7</v>
      </c>
      <c r="D131" s="2" t="s">
        <v>121</v>
      </c>
      <c r="E131" s="38">
        <v>124</v>
      </c>
      <c r="F131" s="39">
        <f t="shared" si="7"/>
        <v>8.6980100059737154E-3</v>
      </c>
      <c r="G131" s="39">
        <f t="shared" si="8"/>
        <v>0</v>
      </c>
      <c r="H131" s="16">
        <f t="shared" si="9"/>
        <v>124</v>
      </c>
      <c r="I131" s="16">
        <f t="shared" si="10"/>
        <v>0</v>
      </c>
      <c r="J131" s="16">
        <f t="shared" si="11"/>
        <v>0</v>
      </c>
      <c r="K131" s="16">
        <f t="shared" si="12"/>
        <v>0</v>
      </c>
      <c r="L131" s="16">
        <f t="shared" si="13"/>
        <v>124</v>
      </c>
      <c r="M131" s="3">
        <v>8</v>
      </c>
      <c r="N131" s="3">
        <v>15</v>
      </c>
      <c r="O131" s="3">
        <v>217</v>
      </c>
      <c r="P131" s="3">
        <v>3</v>
      </c>
      <c r="Q131" s="2" t="s">
        <v>21</v>
      </c>
      <c r="R131" s="3">
        <v>93187</v>
      </c>
      <c r="S131" s="3">
        <v>0</v>
      </c>
      <c r="T131" s="4">
        <v>12</v>
      </c>
    </row>
    <row r="132" spans="1:20" hidden="1" outlineLevel="4" x14ac:dyDescent="0.25">
      <c r="A132" s="1">
        <v>46</v>
      </c>
      <c r="B132" s="2" t="s">
        <v>52</v>
      </c>
      <c r="C132" s="2" t="s">
        <v>7</v>
      </c>
      <c r="D132" s="2" t="s">
        <v>95</v>
      </c>
      <c r="E132" s="38">
        <v>3</v>
      </c>
      <c r="F132" s="39">
        <f t="shared" si="7"/>
        <v>3.414351851851852E-3</v>
      </c>
      <c r="G132" s="39">
        <f t="shared" si="8"/>
        <v>2.7623456790123457E-3</v>
      </c>
      <c r="H132" s="16">
        <f t="shared" si="9"/>
        <v>3</v>
      </c>
      <c r="I132" s="16">
        <f t="shared" si="10"/>
        <v>0</v>
      </c>
      <c r="J132" s="16">
        <f t="shared" si="11"/>
        <v>0</v>
      </c>
      <c r="K132" s="16">
        <f t="shared" si="12"/>
        <v>3</v>
      </c>
      <c r="L132" s="16">
        <f t="shared" si="13"/>
        <v>0</v>
      </c>
      <c r="M132" s="3">
        <v>3</v>
      </c>
      <c r="N132" s="3">
        <v>15</v>
      </c>
      <c r="O132" s="3">
        <v>224</v>
      </c>
      <c r="P132" s="3">
        <v>3</v>
      </c>
      <c r="Q132" s="2" t="s">
        <v>21</v>
      </c>
      <c r="R132" s="3">
        <v>885</v>
      </c>
      <c r="S132" s="3">
        <v>716</v>
      </c>
      <c r="T132" s="4">
        <v>12</v>
      </c>
    </row>
    <row r="133" spans="1:20" hidden="1" outlineLevel="3" x14ac:dyDescent="0.25">
      <c r="A133" s="1"/>
      <c r="B133" s="2"/>
      <c r="C133" s="32" t="s">
        <v>122</v>
      </c>
      <c r="D133" s="33"/>
      <c r="E133" s="40">
        <f>SUBTOTAL(9,E126:E132)</f>
        <v>2222</v>
      </c>
      <c r="F133" s="41">
        <f>SUBTOTAL(1,F126:F132)</f>
        <v>8.7919469319502584E-3</v>
      </c>
      <c r="G133" s="41">
        <f>SUBTOTAL(1,G126:G132)</f>
        <v>1.7658336118241409E-3</v>
      </c>
      <c r="H133" s="16">
        <f>SUBTOTAL(9,H126:H132)</f>
        <v>2222</v>
      </c>
      <c r="I133" s="16">
        <f>SUBTOTAL(9,I126:I132)</f>
        <v>0</v>
      </c>
      <c r="J133" s="16">
        <f>SUBTOTAL(9,J126:J132)</f>
        <v>0</v>
      </c>
      <c r="K133" s="16">
        <f>SUBTOTAL(9,K126:K132)</f>
        <v>1885</v>
      </c>
      <c r="L133" s="16">
        <f>SUBTOTAL(9,L126:L132)</f>
        <v>337</v>
      </c>
      <c r="M133" s="3"/>
      <c r="N133" s="3"/>
      <c r="O133" s="3"/>
      <c r="P133" s="3"/>
      <c r="Q133" s="2"/>
      <c r="R133" s="3">
        <f>SUBTOTAL(9,R126:R132)</f>
        <v>1843160</v>
      </c>
      <c r="S133" s="3">
        <f>SUBTOTAL(9,S126:S132)</f>
        <v>441090</v>
      </c>
      <c r="T133" s="4"/>
    </row>
    <row r="134" spans="1:20" hidden="1" outlineLevel="4" x14ac:dyDescent="0.25">
      <c r="A134" s="1">
        <v>46</v>
      </c>
      <c r="B134" s="2" t="s">
        <v>52</v>
      </c>
      <c r="C134" s="2" t="s">
        <v>8</v>
      </c>
      <c r="D134" s="2" t="s">
        <v>53</v>
      </c>
      <c r="E134" s="38">
        <v>108</v>
      </c>
      <c r="F134" s="39">
        <f t="shared" si="7"/>
        <v>9.859825102880658E-3</v>
      </c>
      <c r="G134" s="39">
        <f t="shared" si="8"/>
        <v>1.4010523834019205E-2</v>
      </c>
      <c r="H134" s="16">
        <f t="shared" si="9"/>
        <v>0</v>
      </c>
      <c r="I134" s="16">
        <f t="shared" si="10"/>
        <v>108</v>
      </c>
      <c r="J134" s="16">
        <f t="shared" si="11"/>
        <v>0</v>
      </c>
      <c r="K134" s="16">
        <f t="shared" si="12"/>
        <v>0</v>
      </c>
      <c r="L134" s="16">
        <f t="shared" si="13"/>
        <v>108</v>
      </c>
      <c r="M134" s="3">
        <v>1</v>
      </c>
      <c r="N134" s="3">
        <v>15</v>
      </c>
      <c r="O134" s="3">
        <v>56</v>
      </c>
      <c r="P134" s="3">
        <v>6</v>
      </c>
      <c r="Q134" s="2" t="s">
        <v>37</v>
      </c>
      <c r="R134" s="3">
        <v>92004</v>
      </c>
      <c r="S134" s="3">
        <v>130735</v>
      </c>
      <c r="T134" s="4">
        <v>12</v>
      </c>
    </row>
    <row r="135" spans="1:20" hidden="1" outlineLevel="4" x14ac:dyDescent="0.25">
      <c r="A135" s="1">
        <v>46</v>
      </c>
      <c r="B135" s="2" t="s">
        <v>52</v>
      </c>
      <c r="C135" s="2" t="s">
        <v>8</v>
      </c>
      <c r="D135" s="2" t="s">
        <v>111</v>
      </c>
      <c r="E135" s="38">
        <v>158</v>
      </c>
      <c r="F135" s="39">
        <f t="shared" si="7"/>
        <v>1.2074835911861228E-2</v>
      </c>
      <c r="G135" s="39">
        <f t="shared" si="8"/>
        <v>1.0579802508204408E-2</v>
      </c>
      <c r="H135" s="16">
        <f t="shared" si="9"/>
        <v>0</v>
      </c>
      <c r="I135" s="16">
        <f t="shared" si="10"/>
        <v>158</v>
      </c>
      <c r="J135" s="16">
        <f t="shared" si="11"/>
        <v>0</v>
      </c>
      <c r="K135" s="16">
        <f t="shared" si="12"/>
        <v>158</v>
      </c>
      <c r="L135" s="16">
        <f t="shared" si="13"/>
        <v>0</v>
      </c>
      <c r="M135" s="3">
        <v>3</v>
      </c>
      <c r="N135" s="3">
        <v>15</v>
      </c>
      <c r="O135" s="3">
        <v>60</v>
      </c>
      <c r="P135" s="3">
        <v>6</v>
      </c>
      <c r="Q135" s="2" t="s">
        <v>37</v>
      </c>
      <c r="R135" s="3">
        <v>164836</v>
      </c>
      <c r="S135" s="3">
        <v>144427</v>
      </c>
      <c r="T135" s="4">
        <v>12</v>
      </c>
    </row>
    <row r="136" spans="1:20" hidden="1" outlineLevel="4" x14ac:dyDescent="0.25">
      <c r="A136" s="1">
        <v>46</v>
      </c>
      <c r="B136" s="2" t="s">
        <v>52</v>
      </c>
      <c r="C136" s="2" t="s">
        <v>8</v>
      </c>
      <c r="D136" s="2" t="s">
        <v>112</v>
      </c>
      <c r="E136" s="38">
        <v>226</v>
      </c>
      <c r="F136" s="39">
        <f t="shared" si="7"/>
        <v>7.5672422976073416E-3</v>
      </c>
      <c r="G136" s="39">
        <f t="shared" si="8"/>
        <v>2.482536463454605E-3</v>
      </c>
      <c r="H136" s="16">
        <f t="shared" si="9"/>
        <v>0</v>
      </c>
      <c r="I136" s="16">
        <f t="shared" si="10"/>
        <v>226</v>
      </c>
      <c r="J136" s="16">
        <f t="shared" si="11"/>
        <v>0</v>
      </c>
      <c r="K136" s="16">
        <f t="shared" si="12"/>
        <v>226</v>
      </c>
      <c r="L136" s="16">
        <f t="shared" si="13"/>
        <v>0</v>
      </c>
      <c r="M136" s="3">
        <v>3</v>
      </c>
      <c r="N136" s="3">
        <v>15</v>
      </c>
      <c r="O136" s="3">
        <v>61</v>
      </c>
      <c r="P136" s="3">
        <v>13</v>
      </c>
      <c r="Q136" s="2" t="s">
        <v>54</v>
      </c>
      <c r="R136" s="3">
        <v>147761</v>
      </c>
      <c r="S136" s="3">
        <v>48475</v>
      </c>
      <c r="T136" s="4">
        <v>12</v>
      </c>
    </row>
    <row r="137" spans="1:20" hidden="1" outlineLevel="4" x14ac:dyDescent="0.25">
      <c r="A137" s="1">
        <v>46</v>
      </c>
      <c r="B137" s="2" t="s">
        <v>52</v>
      </c>
      <c r="C137" s="2" t="s">
        <v>8</v>
      </c>
      <c r="D137" s="2" t="s">
        <v>113</v>
      </c>
      <c r="E137" s="38">
        <v>136</v>
      </c>
      <c r="F137" s="39">
        <f t="shared" si="7"/>
        <v>9.1151790577342039E-3</v>
      </c>
      <c r="G137" s="39">
        <f t="shared" si="8"/>
        <v>2.129204112200436E-3</v>
      </c>
      <c r="H137" s="16">
        <f t="shared" si="9"/>
        <v>0</v>
      </c>
      <c r="I137" s="16">
        <f t="shared" si="10"/>
        <v>136</v>
      </c>
      <c r="J137" s="16">
        <f t="shared" si="11"/>
        <v>0</v>
      </c>
      <c r="K137" s="16">
        <f t="shared" si="12"/>
        <v>136</v>
      </c>
      <c r="L137" s="16">
        <f t="shared" si="13"/>
        <v>0</v>
      </c>
      <c r="M137" s="3">
        <v>3</v>
      </c>
      <c r="N137" s="3">
        <v>15</v>
      </c>
      <c r="O137" s="3">
        <v>62</v>
      </c>
      <c r="P137" s="3">
        <v>9</v>
      </c>
      <c r="Q137" s="2" t="s">
        <v>55</v>
      </c>
      <c r="R137" s="3">
        <v>107107</v>
      </c>
      <c r="S137" s="3">
        <v>25019</v>
      </c>
      <c r="T137" s="4">
        <v>12</v>
      </c>
    </row>
    <row r="138" spans="1:20" hidden="1" outlineLevel="4" x14ac:dyDescent="0.25">
      <c r="A138" s="1">
        <v>46</v>
      </c>
      <c r="B138" s="2" t="s">
        <v>52</v>
      </c>
      <c r="C138" s="2" t="s">
        <v>8</v>
      </c>
      <c r="D138" s="2" t="s">
        <v>101</v>
      </c>
      <c r="E138" s="38">
        <v>157</v>
      </c>
      <c r="F138" s="39">
        <f t="shared" si="7"/>
        <v>5.2568412361405992E-3</v>
      </c>
      <c r="G138" s="39">
        <f t="shared" si="8"/>
        <v>1.6958598726114649E-3</v>
      </c>
      <c r="H138" s="16">
        <f t="shared" si="9"/>
        <v>0</v>
      </c>
      <c r="I138" s="16">
        <f t="shared" si="10"/>
        <v>157</v>
      </c>
      <c r="J138" s="16">
        <f t="shared" si="11"/>
        <v>0</v>
      </c>
      <c r="K138" s="16">
        <f t="shared" si="12"/>
        <v>157</v>
      </c>
      <c r="L138" s="16">
        <f t="shared" si="13"/>
        <v>0</v>
      </c>
      <c r="M138" s="3">
        <v>3</v>
      </c>
      <c r="N138" s="3">
        <v>15</v>
      </c>
      <c r="O138" s="3">
        <v>63</v>
      </c>
      <c r="P138" s="3">
        <v>8</v>
      </c>
      <c r="Q138" s="2" t="s">
        <v>36</v>
      </c>
      <c r="R138" s="3">
        <v>71308</v>
      </c>
      <c r="S138" s="3">
        <v>23004</v>
      </c>
      <c r="T138" s="4">
        <v>12</v>
      </c>
    </row>
    <row r="139" spans="1:20" hidden="1" outlineLevel="4" x14ac:dyDescent="0.25">
      <c r="A139" s="1">
        <v>46</v>
      </c>
      <c r="B139" s="2" t="s">
        <v>52</v>
      </c>
      <c r="C139" s="2" t="s">
        <v>8</v>
      </c>
      <c r="D139" s="2" t="s">
        <v>114</v>
      </c>
      <c r="E139" s="38">
        <v>57</v>
      </c>
      <c r="F139" s="39">
        <f t="shared" si="7"/>
        <v>1.9188393437296947E-2</v>
      </c>
      <c r="G139" s="39">
        <f t="shared" si="8"/>
        <v>2.7668128654970759E-3</v>
      </c>
      <c r="H139" s="16">
        <f t="shared" si="9"/>
        <v>0</v>
      </c>
      <c r="I139" s="16">
        <f t="shared" si="10"/>
        <v>57</v>
      </c>
      <c r="J139" s="16">
        <f t="shared" si="11"/>
        <v>0</v>
      </c>
      <c r="K139" s="16">
        <f t="shared" si="12"/>
        <v>57</v>
      </c>
      <c r="L139" s="16">
        <f t="shared" si="13"/>
        <v>0</v>
      </c>
      <c r="M139" s="3">
        <v>3</v>
      </c>
      <c r="N139" s="3">
        <v>15</v>
      </c>
      <c r="O139" s="3">
        <v>64</v>
      </c>
      <c r="P139" s="3">
        <v>10</v>
      </c>
      <c r="Q139" s="2" t="s">
        <v>56</v>
      </c>
      <c r="R139" s="3">
        <v>94499</v>
      </c>
      <c r="S139" s="3">
        <v>13626</v>
      </c>
      <c r="T139" s="4">
        <v>12</v>
      </c>
    </row>
    <row r="140" spans="1:20" hidden="1" outlineLevel="4" x14ac:dyDescent="0.25">
      <c r="A140" s="1">
        <v>46</v>
      </c>
      <c r="B140" s="2" t="s">
        <v>52</v>
      </c>
      <c r="C140" s="2" t="s">
        <v>8</v>
      </c>
      <c r="D140" s="2" t="s">
        <v>115</v>
      </c>
      <c r="E140" s="38">
        <v>50</v>
      </c>
      <c r="F140" s="39">
        <f t="shared" si="7"/>
        <v>1.8985416666666664E-2</v>
      </c>
      <c r="G140" s="39">
        <f t="shared" si="8"/>
        <v>1.8555555555555554E-3</v>
      </c>
      <c r="H140" s="16">
        <f t="shared" si="9"/>
        <v>0</v>
      </c>
      <c r="I140" s="16">
        <f t="shared" si="10"/>
        <v>50</v>
      </c>
      <c r="J140" s="16">
        <f t="shared" si="11"/>
        <v>0</v>
      </c>
      <c r="K140" s="16">
        <f t="shared" si="12"/>
        <v>50</v>
      </c>
      <c r="L140" s="16">
        <f t="shared" si="13"/>
        <v>0</v>
      </c>
      <c r="M140" s="3">
        <v>3</v>
      </c>
      <c r="N140" s="3">
        <v>15</v>
      </c>
      <c r="O140" s="3">
        <v>66</v>
      </c>
      <c r="P140" s="3">
        <v>12</v>
      </c>
      <c r="Q140" s="2" t="s">
        <v>27</v>
      </c>
      <c r="R140" s="3">
        <v>82017</v>
      </c>
      <c r="S140" s="3">
        <v>8016</v>
      </c>
      <c r="T140" s="4">
        <v>12</v>
      </c>
    </row>
    <row r="141" spans="1:20" hidden="1" outlineLevel="4" x14ac:dyDescent="0.25">
      <c r="A141" s="1">
        <v>46</v>
      </c>
      <c r="B141" s="2" t="s">
        <v>52</v>
      </c>
      <c r="C141" s="2" t="s">
        <v>8</v>
      </c>
      <c r="D141" s="2" t="s">
        <v>116</v>
      </c>
      <c r="E141" s="38">
        <v>361</v>
      </c>
      <c r="F141" s="39">
        <f t="shared" si="7"/>
        <v>1.5457512567969631E-2</v>
      </c>
      <c r="G141" s="39">
        <f t="shared" si="8"/>
        <v>1.6095208782189393E-2</v>
      </c>
      <c r="H141" s="16">
        <f t="shared" si="9"/>
        <v>0</v>
      </c>
      <c r="I141" s="16">
        <f t="shared" si="10"/>
        <v>361</v>
      </c>
      <c r="J141" s="16">
        <f t="shared" si="11"/>
        <v>0</v>
      </c>
      <c r="K141" s="16">
        <f t="shared" si="12"/>
        <v>361</v>
      </c>
      <c r="L141" s="16">
        <f t="shared" si="13"/>
        <v>0</v>
      </c>
      <c r="M141" s="3">
        <v>3</v>
      </c>
      <c r="N141" s="3">
        <v>15</v>
      </c>
      <c r="O141" s="3">
        <v>69</v>
      </c>
      <c r="P141" s="3">
        <v>6</v>
      </c>
      <c r="Q141" s="2" t="s">
        <v>37</v>
      </c>
      <c r="R141" s="3">
        <v>482126</v>
      </c>
      <c r="S141" s="3">
        <v>502016</v>
      </c>
      <c r="T141" s="4">
        <v>12</v>
      </c>
    </row>
    <row r="142" spans="1:20" hidden="1" outlineLevel="4" x14ac:dyDescent="0.25">
      <c r="A142" s="1">
        <v>46</v>
      </c>
      <c r="B142" s="2" t="s">
        <v>52</v>
      </c>
      <c r="C142" s="2" t="s">
        <v>8</v>
      </c>
      <c r="D142" s="2" t="s">
        <v>117</v>
      </c>
      <c r="E142" s="38">
        <v>13</v>
      </c>
      <c r="F142" s="39">
        <f t="shared" si="7"/>
        <v>5.7311253561253557E-2</v>
      </c>
      <c r="G142" s="39">
        <f t="shared" si="8"/>
        <v>4.391915954415954E-3</v>
      </c>
      <c r="H142" s="16">
        <f t="shared" si="9"/>
        <v>0</v>
      </c>
      <c r="I142" s="16">
        <f t="shared" si="10"/>
        <v>13</v>
      </c>
      <c r="J142" s="16">
        <f t="shared" si="11"/>
        <v>0</v>
      </c>
      <c r="K142" s="16">
        <f t="shared" si="12"/>
        <v>13</v>
      </c>
      <c r="L142" s="16">
        <f t="shared" si="13"/>
        <v>0</v>
      </c>
      <c r="M142" s="3">
        <v>3</v>
      </c>
      <c r="N142" s="3">
        <v>15</v>
      </c>
      <c r="O142" s="3">
        <v>138</v>
      </c>
      <c r="P142" s="3">
        <v>12</v>
      </c>
      <c r="Q142" s="2" t="s">
        <v>27</v>
      </c>
      <c r="R142" s="3">
        <v>64372</v>
      </c>
      <c r="S142" s="3">
        <v>4933</v>
      </c>
      <c r="T142" s="4">
        <v>12</v>
      </c>
    </row>
    <row r="143" spans="1:20" hidden="1" outlineLevel="3" x14ac:dyDescent="0.25">
      <c r="A143" s="1"/>
      <c r="B143" s="2"/>
      <c r="C143" s="34" t="s">
        <v>123</v>
      </c>
      <c r="D143" s="35"/>
      <c r="E143" s="42">
        <f>SUBTOTAL(9,E134:E142)</f>
        <v>1266</v>
      </c>
      <c r="F143" s="43">
        <f>SUBTOTAL(1,F134:F142)</f>
        <v>1.7201833315490092E-2</v>
      </c>
      <c r="G143" s="43">
        <f>SUBTOTAL(1,G134:G142)</f>
        <v>6.2230466609053438E-3</v>
      </c>
      <c r="H143" s="16">
        <f>SUBTOTAL(9,H134:H142)</f>
        <v>0</v>
      </c>
      <c r="I143" s="16">
        <f>SUBTOTAL(9,I134:I142)</f>
        <v>1266</v>
      </c>
      <c r="J143" s="16">
        <f>SUBTOTAL(9,J134:J142)</f>
        <v>0</v>
      </c>
      <c r="K143" s="16">
        <f>SUBTOTAL(9,K134:K142)</f>
        <v>1158</v>
      </c>
      <c r="L143" s="16">
        <f>SUBTOTAL(9,L134:L142)</f>
        <v>108</v>
      </c>
      <c r="M143" s="3"/>
      <c r="N143" s="3"/>
      <c r="O143" s="3"/>
      <c r="P143" s="3"/>
      <c r="Q143" s="2"/>
      <c r="R143" s="3">
        <f>SUBTOTAL(9,R134:R142)</f>
        <v>1306030</v>
      </c>
      <c r="S143" s="3">
        <f>SUBTOTAL(9,S134:S142)</f>
        <v>900251</v>
      </c>
      <c r="T143" s="4"/>
    </row>
    <row r="144" spans="1:20" ht="15.75" outlineLevel="2" collapsed="1" x14ac:dyDescent="0.25">
      <c r="A144" s="1"/>
      <c r="B144" s="30" t="s">
        <v>81</v>
      </c>
      <c r="C144" s="31"/>
      <c r="D144" s="31"/>
      <c r="E144" s="44">
        <f>SUBTOTAL(9,E126:E142)</f>
        <v>3488</v>
      </c>
      <c r="F144" s="45">
        <f>SUBTOTAL(1,F126:F142)</f>
        <v>1.3522508022691416E-2</v>
      </c>
      <c r="G144" s="45">
        <f>SUBTOTAL(1,G126:G142)</f>
        <v>4.2730159519323175E-3</v>
      </c>
      <c r="H144" s="16">
        <f>SUBTOTAL(9,H126:H142)</f>
        <v>2222</v>
      </c>
      <c r="I144" s="16">
        <f>SUBTOTAL(9,I126:I142)</f>
        <v>1266</v>
      </c>
      <c r="J144" s="16">
        <f>SUBTOTAL(9,J126:J142)</f>
        <v>0</v>
      </c>
      <c r="K144" s="16">
        <f>SUBTOTAL(9,K126:K142)</f>
        <v>3043</v>
      </c>
      <c r="L144" s="16">
        <f>SUBTOTAL(9,L126:L142)</f>
        <v>445</v>
      </c>
      <c r="M144" s="3"/>
      <c r="N144" s="3"/>
      <c r="O144" s="3"/>
      <c r="P144" s="3"/>
      <c r="Q144" s="2"/>
      <c r="R144" s="3">
        <f>SUBTOTAL(9,R126:R142)</f>
        <v>3149190</v>
      </c>
      <c r="S144" s="3">
        <f>SUBTOTAL(9,S126:S142)</f>
        <v>1341341</v>
      </c>
      <c r="T144" s="4"/>
    </row>
    <row r="145" spans="1:20" hidden="1" outlineLevel="4" x14ac:dyDescent="0.25">
      <c r="A145" s="1">
        <v>46</v>
      </c>
      <c r="B145" s="2" t="s">
        <v>57</v>
      </c>
      <c r="C145" s="2" t="s">
        <v>7</v>
      </c>
      <c r="D145" s="2" t="s">
        <v>89</v>
      </c>
      <c r="E145" s="38">
        <v>553</v>
      </c>
      <c r="F145" s="39">
        <f t="shared" si="7"/>
        <v>6.5113480342910719E-3</v>
      </c>
      <c r="G145" s="39">
        <f t="shared" si="8"/>
        <v>1.1820624874422344E-3</v>
      </c>
      <c r="H145" s="16">
        <f t="shared" si="9"/>
        <v>553</v>
      </c>
      <c r="I145" s="16">
        <f t="shared" si="10"/>
        <v>0</v>
      </c>
      <c r="J145" s="16">
        <f t="shared" si="11"/>
        <v>0</v>
      </c>
      <c r="K145" s="16">
        <f t="shared" si="12"/>
        <v>553</v>
      </c>
      <c r="L145" s="16">
        <f t="shared" si="13"/>
        <v>0</v>
      </c>
      <c r="M145" s="3">
        <v>3</v>
      </c>
      <c r="N145" s="3">
        <v>19</v>
      </c>
      <c r="O145" s="3">
        <v>162</v>
      </c>
      <c r="P145" s="3">
        <v>3</v>
      </c>
      <c r="Q145" s="2" t="s">
        <v>21</v>
      </c>
      <c r="R145" s="3">
        <v>311107</v>
      </c>
      <c r="S145" s="3">
        <v>56478</v>
      </c>
      <c r="T145" s="4">
        <v>12</v>
      </c>
    </row>
    <row r="146" spans="1:20" hidden="1" outlineLevel="4" x14ac:dyDescent="0.25">
      <c r="A146" s="1">
        <v>46</v>
      </c>
      <c r="B146" s="2" t="s">
        <v>57</v>
      </c>
      <c r="C146" s="2" t="s">
        <v>7</v>
      </c>
      <c r="D146" s="2" t="s">
        <v>118</v>
      </c>
      <c r="E146" s="38">
        <v>97</v>
      </c>
      <c r="F146" s="39">
        <f t="shared" si="7"/>
        <v>1.1709025391370751E-2</v>
      </c>
      <c r="G146" s="39">
        <f t="shared" si="8"/>
        <v>5.0400916380297827E-4</v>
      </c>
      <c r="H146" s="16">
        <f t="shared" si="9"/>
        <v>97</v>
      </c>
      <c r="I146" s="16">
        <f t="shared" si="10"/>
        <v>0</v>
      </c>
      <c r="J146" s="16">
        <f t="shared" si="11"/>
        <v>0</v>
      </c>
      <c r="K146" s="16">
        <f t="shared" si="12"/>
        <v>97</v>
      </c>
      <c r="L146" s="16">
        <f t="shared" si="13"/>
        <v>0</v>
      </c>
      <c r="M146" s="3">
        <v>3</v>
      </c>
      <c r="N146" s="3">
        <v>19</v>
      </c>
      <c r="O146" s="3">
        <v>164</v>
      </c>
      <c r="P146" s="3">
        <v>3</v>
      </c>
      <c r="Q146" s="2" t="s">
        <v>21</v>
      </c>
      <c r="R146" s="3">
        <v>98131</v>
      </c>
      <c r="S146" s="3">
        <v>4224</v>
      </c>
      <c r="T146" s="4">
        <v>12</v>
      </c>
    </row>
    <row r="147" spans="1:20" hidden="1" outlineLevel="4" x14ac:dyDescent="0.25">
      <c r="A147" s="1">
        <v>46</v>
      </c>
      <c r="B147" s="2" t="s">
        <v>57</v>
      </c>
      <c r="C147" s="2" t="s">
        <v>7</v>
      </c>
      <c r="D147" s="2" t="s">
        <v>119</v>
      </c>
      <c r="E147" s="38">
        <v>808</v>
      </c>
      <c r="F147" s="39">
        <f t="shared" si="7"/>
        <v>1.0038503850385039E-2</v>
      </c>
      <c r="G147" s="39">
        <f t="shared" si="8"/>
        <v>2.3067931793179316E-4</v>
      </c>
      <c r="H147" s="16">
        <f t="shared" si="9"/>
        <v>808</v>
      </c>
      <c r="I147" s="16">
        <f t="shared" si="10"/>
        <v>0</v>
      </c>
      <c r="J147" s="16">
        <f t="shared" si="11"/>
        <v>0</v>
      </c>
      <c r="K147" s="16">
        <f t="shared" si="12"/>
        <v>808</v>
      </c>
      <c r="L147" s="16">
        <f t="shared" si="13"/>
        <v>0</v>
      </c>
      <c r="M147" s="3">
        <v>3</v>
      </c>
      <c r="N147" s="3">
        <v>19</v>
      </c>
      <c r="O147" s="3">
        <v>165</v>
      </c>
      <c r="P147" s="3">
        <v>3</v>
      </c>
      <c r="Q147" s="2" t="s">
        <v>21</v>
      </c>
      <c r="R147" s="3">
        <v>700800</v>
      </c>
      <c r="S147" s="3">
        <v>16104</v>
      </c>
      <c r="T147" s="4">
        <v>12</v>
      </c>
    </row>
    <row r="148" spans="1:20" hidden="1" outlineLevel="4" x14ac:dyDescent="0.25">
      <c r="A148" s="1">
        <v>46</v>
      </c>
      <c r="B148" s="2" t="s">
        <v>57</v>
      </c>
      <c r="C148" s="2" t="s">
        <v>7</v>
      </c>
      <c r="D148" s="2" t="s">
        <v>90</v>
      </c>
      <c r="E148" s="38">
        <v>22</v>
      </c>
      <c r="F148" s="39">
        <f t="shared" si="7"/>
        <v>9.7232744107744115E-3</v>
      </c>
      <c r="G148" s="39">
        <f t="shared" si="8"/>
        <v>4.7558922558922563E-4</v>
      </c>
      <c r="H148" s="16">
        <f t="shared" si="9"/>
        <v>22</v>
      </c>
      <c r="I148" s="16">
        <f t="shared" si="10"/>
        <v>0</v>
      </c>
      <c r="J148" s="16">
        <f t="shared" si="11"/>
        <v>0</v>
      </c>
      <c r="K148" s="16">
        <f t="shared" si="12"/>
        <v>22</v>
      </c>
      <c r="L148" s="16">
        <f t="shared" si="13"/>
        <v>0</v>
      </c>
      <c r="M148" s="3">
        <v>3</v>
      </c>
      <c r="N148" s="3">
        <v>19</v>
      </c>
      <c r="O148" s="3">
        <v>207</v>
      </c>
      <c r="P148" s="3">
        <v>3</v>
      </c>
      <c r="Q148" s="2" t="s">
        <v>21</v>
      </c>
      <c r="R148" s="3">
        <v>18482</v>
      </c>
      <c r="S148" s="3">
        <v>904</v>
      </c>
      <c r="T148" s="4">
        <v>12</v>
      </c>
    </row>
    <row r="149" spans="1:20" hidden="1" outlineLevel="4" x14ac:dyDescent="0.25">
      <c r="A149" s="1">
        <v>46</v>
      </c>
      <c r="B149" s="2" t="s">
        <v>57</v>
      </c>
      <c r="C149" s="2" t="s">
        <v>7</v>
      </c>
      <c r="D149" s="2" t="s">
        <v>121</v>
      </c>
      <c r="E149" s="38">
        <v>100</v>
      </c>
      <c r="F149" s="39">
        <f t="shared" si="7"/>
        <v>7.3458333333333327E-3</v>
      </c>
      <c r="G149" s="39">
        <f t="shared" si="8"/>
        <v>1.1574074074074074E-7</v>
      </c>
      <c r="H149" s="16">
        <f t="shared" si="9"/>
        <v>100</v>
      </c>
      <c r="I149" s="16">
        <f t="shared" si="10"/>
        <v>0</v>
      </c>
      <c r="J149" s="16">
        <f t="shared" si="11"/>
        <v>0</v>
      </c>
      <c r="K149" s="16">
        <f t="shared" si="12"/>
        <v>0</v>
      </c>
      <c r="L149" s="16">
        <f t="shared" si="13"/>
        <v>100</v>
      </c>
      <c r="M149" s="3">
        <v>8</v>
      </c>
      <c r="N149" s="3">
        <v>19</v>
      </c>
      <c r="O149" s="3">
        <v>217</v>
      </c>
      <c r="P149" s="3">
        <v>3</v>
      </c>
      <c r="Q149" s="2" t="s">
        <v>21</v>
      </c>
      <c r="R149" s="3">
        <v>63468</v>
      </c>
      <c r="S149" s="3">
        <v>1</v>
      </c>
      <c r="T149" s="4">
        <v>12</v>
      </c>
    </row>
    <row r="150" spans="1:20" hidden="1" outlineLevel="3" x14ac:dyDescent="0.25">
      <c r="A150" s="1"/>
      <c r="B150" s="2"/>
      <c r="C150" s="32" t="s">
        <v>122</v>
      </c>
      <c r="D150" s="33"/>
      <c r="E150" s="40">
        <f>SUBTOTAL(9,E145:E149)</f>
        <v>1580</v>
      </c>
      <c r="F150" s="41">
        <f>SUBTOTAL(1,F145:F149)</f>
        <v>9.0655970040309196E-3</v>
      </c>
      <c r="G150" s="41">
        <f>SUBTOTAL(1,G145:G149)</f>
        <v>4.7849118710139443E-4</v>
      </c>
      <c r="H150" s="16">
        <f>SUBTOTAL(9,H145:H149)</f>
        <v>1580</v>
      </c>
      <c r="I150" s="16">
        <f>SUBTOTAL(9,I145:I149)</f>
        <v>0</v>
      </c>
      <c r="J150" s="16">
        <f>SUBTOTAL(9,J145:J149)</f>
        <v>0</v>
      </c>
      <c r="K150" s="16">
        <f>SUBTOTAL(9,K145:K149)</f>
        <v>1480</v>
      </c>
      <c r="L150" s="16">
        <f>SUBTOTAL(9,L145:L149)</f>
        <v>100</v>
      </c>
      <c r="M150" s="3"/>
      <c r="N150" s="3"/>
      <c r="O150" s="3"/>
      <c r="P150" s="3"/>
      <c r="Q150" s="2"/>
      <c r="R150" s="3">
        <f>SUBTOTAL(9,R145:R149)</f>
        <v>1191988</v>
      </c>
      <c r="S150" s="3">
        <f>SUBTOTAL(9,S145:S149)</f>
        <v>77711</v>
      </c>
      <c r="T150" s="4"/>
    </row>
    <row r="151" spans="1:20" hidden="1" outlineLevel="4" x14ac:dyDescent="0.25">
      <c r="A151" s="1">
        <v>46</v>
      </c>
      <c r="B151" s="2" t="s">
        <v>57</v>
      </c>
      <c r="C151" s="2" t="s">
        <v>8</v>
      </c>
      <c r="D151" s="2" t="s">
        <v>120</v>
      </c>
      <c r="E151" s="38">
        <v>96</v>
      </c>
      <c r="F151" s="39">
        <f t="shared" si="7"/>
        <v>1.1385874807098765E-2</v>
      </c>
      <c r="G151" s="39">
        <f t="shared" si="8"/>
        <v>4.2233314043209878E-4</v>
      </c>
      <c r="H151" s="16">
        <f t="shared" si="9"/>
        <v>0</v>
      </c>
      <c r="I151" s="16">
        <f t="shared" si="10"/>
        <v>96</v>
      </c>
      <c r="J151" s="16">
        <f t="shared" si="11"/>
        <v>0</v>
      </c>
      <c r="K151" s="16">
        <f t="shared" si="12"/>
        <v>96</v>
      </c>
      <c r="L151" s="16">
        <f t="shared" si="13"/>
        <v>0</v>
      </c>
      <c r="M151" s="3">
        <v>3</v>
      </c>
      <c r="N151" s="3">
        <v>19</v>
      </c>
      <c r="O151" s="3">
        <v>166</v>
      </c>
      <c r="P151" s="3">
        <v>7</v>
      </c>
      <c r="Q151" s="2" t="s">
        <v>58</v>
      </c>
      <c r="R151" s="3">
        <v>94439</v>
      </c>
      <c r="S151" s="3">
        <v>3503</v>
      </c>
      <c r="T151" s="4">
        <v>12</v>
      </c>
    </row>
    <row r="152" spans="1:20" hidden="1" outlineLevel="3" x14ac:dyDescent="0.25">
      <c r="A152" s="1"/>
      <c r="B152" s="2"/>
      <c r="C152" s="34" t="s">
        <v>123</v>
      </c>
      <c r="D152" s="35"/>
      <c r="E152" s="42">
        <f>SUBTOTAL(9,E151:E151)</f>
        <v>96</v>
      </c>
      <c r="F152" s="43">
        <f>SUBTOTAL(1,F151:F151)</f>
        <v>1.1385874807098765E-2</v>
      </c>
      <c r="G152" s="43">
        <f>SUBTOTAL(1,G151:G151)</f>
        <v>4.2233314043209878E-4</v>
      </c>
      <c r="H152" s="16">
        <f>SUBTOTAL(9,H151:H151)</f>
        <v>0</v>
      </c>
      <c r="I152" s="16">
        <f>SUBTOTAL(9,I151:I151)</f>
        <v>96</v>
      </c>
      <c r="J152" s="16">
        <f>SUBTOTAL(9,J151:J151)</f>
        <v>0</v>
      </c>
      <c r="K152" s="16">
        <f>SUBTOTAL(9,K151:K151)</f>
        <v>96</v>
      </c>
      <c r="L152" s="16">
        <f>SUBTOTAL(9,L151:L151)</f>
        <v>0</v>
      </c>
      <c r="M152" s="3"/>
      <c r="N152" s="3"/>
      <c r="O152" s="3"/>
      <c r="P152" s="3"/>
      <c r="Q152" s="2"/>
      <c r="R152" s="3">
        <f>SUBTOTAL(9,R151:R151)</f>
        <v>94439</v>
      </c>
      <c r="S152" s="3">
        <f>SUBTOTAL(9,S151:S151)</f>
        <v>3503</v>
      </c>
      <c r="T152" s="4"/>
    </row>
    <row r="153" spans="1:20" ht="15.75" outlineLevel="2" collapsed="1" x14ac:dyDescent="0.25">
      <c r="A153" s="1"/>
      <c r="B153" s="30" t="s">
        <v>82</v>
      </c>
      <c r="C153" s="31"/>
      <c r="D153" s="31"/>
      <c r="E153" s="44">
        <f>SUBTOTAL(9,E145:E151)</f>
        <v>1676</v>
      </c>
      <c r="F153" s="45">
        <f>SUBTOTAL(1,F145:F151)</f>
        <v>9.4523099712088953E-3</v>
      </c>
      <c r="G153" s="45">
        <f>SUBTOTAL(1,G145:G151)</f>
        <v>4.6913151265651182E-4</v>
      </c>
      <c r="H153" s="16">
        <f>SUBTOTAL(9,H145:H151)</f>
        <v>1580</v>
      </c>
      <c r="I153" s="16">
        <f>SUBTOTAL(9,I145:I151)</f>
        <v>96</v>
      </c>
      <c r="J153" s="16">
        <f>SUBTOTAL(9,J145:J151)</f>
        <v>0</v>
      </c>
      <c r="K153" s="16">
        <f>SUBTOTAL(9,K145:K151)</f>
        <v>1576</v>
      </c>
      <c r="L153" s="16">
        <f>SUBTOTAL(9,L145:L151)</f>
        <v>100</v>
      </c>
      <c r="M153" s="3"/>
      <c r="N153" s="3"/>
      <c r="O153" s="3"/>
      <c r="P153" s="3"/>
      <c r="Q153" s="2"/>
      <c r="R153" s="3">
        <f>SUBTOTAL(9,R145:R151)</f>
        <v>1286427</v>
      </c>
      <c r="S153" s="3">
        <f>SUBTOTAL(9,S145:S151)</f>
        <v>81214</v>
      </c>
      <c r="T153" s="4"/>
    </row>
    <row r="154" spans="1:20" hidden="1" outlineLevel="4" x14ac:dyDescent="0.25">
      <c r="A154" s="1">
        <v>46</v>
      </c>
      <c r="B154" s="2" t="s">
        <v>59</v>
      </c>
      <c r="C154" s="2" t="s">
        <v>7</v>
      </c>
      <c r="D154" s="2" t="s">
        <v>89</v>
      </c>
      <c r="E154" s="38">
        <v>450</v>
      </c>
      <c r="F154" s="39">
        <f t="shared" si="7"/>
        <v>1.1720421810699587E-2</v>
      </c>
      <c r="G154" s="39">
        <f t="shared" si="8"/>
        <v>7.8605967078189301E-4</v>
      </c>
      <c r="H154" s="16">
        <f t="shared" si="9"/>
        <v>450</v>
      </c>
      <c r="I154" s="16">
        <f t="shared" si="10"/>
        <v>0</v>
      </c>
      <c r="J154" s="16">
        <f t="shared" si="11"/>
        <v>0</v>
      </c>
      <c r="K154" s="16">
        <f t="shared" si="12"/>
        <v>450</v>
      </c>
      <c r="L154" s="16">
        <f t="shared" si="13"/>
        <v>0</v>
      </c>
      <c r="M154" s="3">
        <v>3</v>
      </c>
      <c r="N154" s="3">
        <v>32</v>
      </c>
      <c r="O154" s="3">
        <v>162</v>
      </c>
      <c r="P154" s="3">
        <v>3</v>
      </c>
      <c r="Q154" s="2" t="s">
        <v>21</v>
      </c>
      <c r="R154" s="3">
        <v>455690</v>
      </c>
      <c r="S154" s="3">
        <v>30562</v>
      </c>
      <c r="T154" s="4">
        <v>12</v>
      </c>
    </row>
    <row r="155" spans="1:20" hidden="1" outlineLevel="4" x14ac:dyDescent="0.25">
      <c r="A155" s="5">
        <v>46</v>
      </c>
      <c r="B155" s="6" t="s">
        <v>59</v>
      </c>
      <c r="C155" s="6" t="s">
        <v>7</v>
      </c>
      <c r="D155" s="6" t="s">
        <v>121</v>
      </c>
      <c r="E155" s="52">
        <v>133</v>
      </c>
      <c r="F155" s="39">
        <f t="shared" si="7"/>
        <v>8.2821637426900591E-3</v>
      </c>
      <c r="G155" s="39">
        <f t="shared" si="8"/>
        <v>8.7023113338902803E-8</v>
      </c>
      <c r="H155" s="16">
        <f t="shared" si="9"/>
        <v>133</v>
      </c>
      <c r="I155" s="16">
        <f t="shared" si="10"/>
        <v>0</v>
      </c>
      <c r="J155" s="16">
        <f t="shared" si="11"/>
        <v>0</v>
      </c>
      <c r="K155" s="16">
        <f t="shared" si="12"/>
        <v>0</v>
      </c>
      <c r="L155" s="16">
        <f t="shared" si="13"/>
        <v>133</v>
      </c>
      <c r="M155" s="7">
        <v>8</v>
      </c>
      <c r="N155" s="7">
        <v>32</v>
      </c>
      <c r="O155" s="7">
        <v>217</v>
      </c>
      <c r="P155" s="7">
        <v>3</v>
      </c>
      <c r="Q155" s="6" t="s">
        <v>21</v>
      </c>
      <c r="R155" s="7">
        <v>95172</v>
      </c>
      <c r="S155" s="7">
        <v>1</v>
      </c>
      <c r="T155" s="8">
        <v>12</v>
      </c>
    </row>
    <row r="156" spans="1:20" hidden="1" outlineLevel="3" x14ac:dyDescent="0.25">
      <c r="A156" s="12"/>
      <c r="B156" s="13"/>
      <c r="C156" s="32" t="s">
        <v>122</v>
      </c>
      <c r="D156" s="33"/>
      <c r="E156" s="40">
        <f>SUBTOTAL(9,E154:E155)</f>
        <v>583</v>
      </c>
      <c r="F156" s="41">
        <f>SUBTOTAL(1,F154:F155)</f>
        <v>1.0001292776694823E-2</v>
      </c>
      <c r="G156" s="41">
        <f>SUBTOTAL(1,G154:G155)</f>
        <v>3.9307334694761595E-4</v>
      </c>
      <c r="H156" s="17">
        <f>SUBTOTAL(9,H154:H155)</f>
        <v>583</v>
      </c>
      <c r="I156" s="17">
        <f>SUBTOTAL(9,I154:I155)</f>
        <v>0</v>
      </c>
      <c r="J156" s="17">
        <f>SUBTOTAL(9,J154:J155)</f>
        <v>0</v>
      </c>
      <c r="K156" s="17">
        <f>SUBTOTAL(9,K154:K155)</f>
        <v>450</v>
      </c>
      <c r="L156" s="17">
        <f>SUBTOTAL(9,L154:L155)</f>
        <v>133</v>
      </c>
      <c r="M156" s="12"/>
      <c r="N156" s="12"/>
      <c r="O156" s="12"/>
      <c r="P156" s="12"/>
      <c r="Q156" s="13"/>
      <c r="R156" s="12">
        <f>SUBTOTAL(9,R154:R155)</f>
        <v>550862</v>
      </c>
      <c r="S156" s="12">
        <f>SUBTOTAL(9,S154:S155)</f>
        <v>30563</v>
      </c>
      <c r="T156" s="12"/>
    </row>
    <row r="157" spans="1:20" ht="15.75" outlineLevel="2" collapsed="1" x14ac:dyDescent="0.25">
      <c r="A157" s="12"/>
      <c r="B157" s="30" t="s">
        <v>83</v>
      </c>
      <c r="C157" s="31"/>
      <c r="D157" s="31"/>
      <c r="E157" s="44">
        <f>SUBTOTAL(9,E154:E155)</f>
        <v>583</v>
      </c>
      <c r="F157" s="45">
        <f>SUBTOTAL(1,F154:F155)</f>
        <v>1.0001292776694823E-2</v>
      </c>
      <c r="G157" s="45">
        <f>SUBTOTAL(1,G154:G155)</f>
        <v>3.9307334694761595E-4</v>
      </c>
      <c r="H157" s="17">
        <f>SUBTOTAL(9,H154:H155)</f>
        <v>583</v>
      </c>
      <c r="I157" s="17">
        <f>SUBTOTAL(9,I154:I155)</f>
        <v>0</v>
      </c>
      <c r="J157" s="17">
        <f>SUBTOTAL(9,J154:J155)</f>
        <v>0</v>
      </c>
      <c r="K157" s="17">
        <f>SUBTOTAL(9,K154:K155)</f>
        <v>450</v>
      </c>
      <c r="L157" s="17">
        <f>SUBTOTAL(9,L154:L155)</f>
        <v>133</v>
      </c>
      <c r="M157" s="12"/>
      <c r="N157" s="12"/>
      <c r="O157" s="12"/>
      <c r="P157" s="12"/>
      <c r="Q157" s="13"/>
      <c r="R157" s="12">
        <f>SUBTOTAL(9,R154:R155)</f>
        <v>550862</v>
      </c>
      <c r="S157" s="12">
        <f>SUBTOTAL(9,S154:S155)</f>
        <v>30563</v>
      </c>
      <c r="T157" s="12"/>
    </row>
    <row r="158" spans="1:20" ht="18" outlineLevel="1" thickBot="1" x14ac:dyDescent="0.35">
      <c r="A158" s="27" t="s">
        <v>87</v>
      </c>
      <c r="B158" s="28"/>
      <c r="C158" s="28"/>
      <c r="D158" s="28"/>
      <c r="E158" s="50">
        <f>SUBTOTAL(9,E84:E155)</f>
        <v>9721</v>
      </c>
      <c r="F158" s="51"/>
      <c r="G158" s="51"/>
      <c r="H158" s="17">
        <f>SUBTOTAL(9,H84:H155)</f>
        <v>7253</v>
      </c>
      <c r="I158" s="17">
        <f>SUBTOTAL(9,I84:I155)</f>
        <v>1362</v>
      </c>
      <c r="J158" s="17">
        <f>SUBTOTAL(9,J84:J155)</f>
        <v>1106</v>
      </c>
      <c r="K158" s="17">
        <f>SUBTOTAL(9,K84:K155)</f>
        <v>7614</v>
      </c>
      <c r="L158" s="17">
        <f>SUBTOTAL(9,L84:L155)</f>
        <v>2107</v>
      </c>
      <c r="M158" s="12"/>
      <c r="N158" s="12"/>
      <c r="O158" s="12"/>
      <c r="P158" s="12"/>
      <c r="Q158" s="13"/>
      <c r="R158" s="12">
        <f>SUBTOTAL(9,R84:R155)</f>
        <v>7887898</v>
      </c>
      <c r="S158" s="12">
        <f>SUBTOTAL(9,S84:S155)</f>
        <v>4239966</v>
      </c>
      <c r="T158" s="12"/>
    </row>
    <row r="159" spans="1:20" ht="20.25" thickBot="1" x14ac:dyDescent="0.35">
      <c r="A159" s="18" t="s">
        <v>84</v>
      </c>
      <c r="B159" s="19"/>
      <c r="C159" s="19"/>
      <c r="D159" s="19"/>
      <c r="E159" s="53">
        <f>SUBTOTAL(9,E5:E155)</f>
        <v>19020</v>
      </c>
      <c r="F159" s="54">
        <f>SUBTOTAL(1,F5:F155)</f>
        <v>1.1334761836074679E-2</v>
      </c>
      <c r="G159" s="54">
        <f>SUBTOTAL(1,G5:G155)</f>
        <v>4.6332360299333143E-3</v>
      </c>
      <c r="H159" s="17">
        <f>SUBTOTAL(9,H5:H155)</f>
        <v>13941</v>
      </c>
      <c r="I159" s="17">
        <f>SUBTOTAL(9,I5:I155)</f>
        <v>1650</v>
      </c>
      <c r="J159" s="17">
        <f>SUBTOTAL(9,J5:J155)</f>
        <v>3429</v>
      </c>
      <c r="K159" s="17">
        <f>SUBTOTAL(9,K5:K155)</f>
        <v>13169</v>
      </c>
      <c r="L159" s="17">
        <f>SUBTOTAL(9,L5:L155)</f>
        <v>5851</v>
      </c>
      <c r="M159" s="12"/>
      <c r="N159" s="12"/>
      <c r="O159" s="12"/>
      <c r="P159" s="12"/>
      <c r="Q159" s="13"/>
      <c r="R159" s="12">
        <f>SUBTOTAL(9,R5:R155)</f>
        <v>16719963</v>
      </c>
      <c r="S159" s="12">
        <f>SUBTOTAL(9,S5:S155)</f>
        <v>7516466</v>
      </c>
      <c r="T159" s="12"/>
    </row>
    <row r="161" spans="4:6" ht="15.75" thickBot="1" x14ac:dyDescent="0.3"/>
    <row r="162" spans="4:6" ht="18" thickBot="1" x14ac:dyDescent="0.3">
      <c r="D162" s="56" t="s">
        <v>125</v>
      </c>
      <c r="E162" s="57" t="s">
        <v>126</v>
      </c>
      <c r="F162" s="57" t="s">
        <v>127</v>
      </c>
    </row>
    <row r="163" spans="4:6" ht="16.5" thickBot="1" x14ac:dyDescent="0.3">
      <c r="D163" s="61" t="s">
        <v>7</v>
      </c>
      <c r="E163" s="62">
        <f>H159</f>
        <v>13941</v>
      </c>
      <c r="F163" s="63">
        <f>E163/$E$166</f>
        <v>0.7329652996845426</v>
      </c>
    </row>
    <row r="164" spans="4:6" ht="16.5" thickBot="1" x14ac:dyDescent="0.3">
      <c r="D164" s="64" t="s">
        <v>8</v>
      </c>
      <c r="E164" s="65">
        <f>I159</f>
        <v>1650</v>
      </c>
      <c r="F164" s="68">
        <f t="shared" ref="F164:F165" si="14">E164/$E$166</f>
        <v>8.6750788643533125E-2</v>
      </c>
    </row>
    <row r="165" spans="4:6" ht="16.5" thickBot="1" x14ac:dyDescent="0.3">
      <c r="D165" s="66" t="s">
        <v>9</v>
      </c>
      <c r="E165" s="67">
        <f>J159</f>
        <v>3429</v>
      </c>
      <c r="F165" s="69">
        <f t="shared" si="14"/>
        <v>0.18028391167192429</v>
      </c>
    </row>
    <row r="166" spans="4:6" ht="16.5" thickBot="1" x14ac:dyDescent="0.3">
      <c r="D166" s="58" t="s">
        <v>128</v>
      </c>
      <c r="E166" s="59">
        <f>SUM(E163:E165)</f>
        <v>19020</v>
      </c>
      <c r="F166" s="60">
        <f>SUM(F163:F165)</f>
        <v>1</v>
      </c>
    </row>
    <row r="167" spans="4:6" ht="15.75" thickBot="1" x14ac:dyDescent="0.3"/>
    <row r="168" spans="4:6" ht="18" thickBot="1" x14ac:dyDescent="0.3">
      <c r="D168" s="56" t="s">
        <v>129</v>
      </c>
      <c r="E168" s="57" t="s">
        <v>126</v>
      </c>
      <c r="F168" s="57" t="s">
        <v>127</v>
      </c>
    </row>
    <row r="169" spans="4:6" ht="16.5" thickBot="1" x14ac:dyDescent="0.3">
      <c r="D169" s="58" t="s">
        <v>130</v>
      </c>
      <c r="E169" s="59">
        <f>K159</f>
        <v>13169</v>
      </c>
      <c r="F169" s="60">
        <f>E169/$E$171</f>
        <v>0.6923764458464774</v>
      </c>
    </row>
    <row r="170" spans="4:6" ht="16.5" thickBot="1" x14ac:dyDescent="0.3">
      <c r="D170" s="58" t="s">
        <v>131</v>
      </c>
      <c r="E170" s="59">
        <f>L159</f>
        <v>5851</v>
      </c>
      <c r="F170" s="60">
        <f>E170/$E$171</f>
        <v>0.3076235541535226</v>
      </c>
    </row>
    <row r="171" spans="4:6" ht="16.5" thickBot="1" x14ac:dyDescent="0.3">
      <c r="D171" s="58" t="s">
        <v>128</v>
      </c>
      <c r="E171" s="59">
        <f>SUM(E169:E170)</f>
        <v>19020</v>
      </c>
      <c r="F171" s="60">
        <f>SUM(F169:F170)</f>
        <v>1</v>
      </c>
    </row>
  </sheetData>
  <pageMargins left="0.25" right="0.25" top="0.75" bottom="0.75" header="0.3" footer="0.3"/>
  <pageSetup paperSize="9" scale="73" fitToHeight="0" orientation="landscape" r:id="rId1"/>
  <headerFooter>
    <oddFooter>&amp;CPágina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j k Y j V J D s l T + k A A A A 9 Q A A A B I A H A B D b 2 5 m a W c v U G F j a 2 F n Z S 5 4 b W w g o h g A K K A U A A A A A A A A A A A A A A A A A A A A A A A A A A A A h Y + x D o I w G I R f h f w 7 b U E H Q n 7 K Y N w k M S E x r k 2 p 2 A j F 0 G J 5 N w c f y V c Q o 6 i b 4 9 1 3 l 9 z d r z f M x 7 Y J L q q 3 u j M Z R I R B o I z s K m 3 q D A Z 3 C B P I O W 6 F P I l a B V P Y 2 H S 0 O o O j c + e U U u 8 9 8 Q v S 9 T W N G Y v o v t i U 8 q h a E W p j n T B S w a d V / W 8 B x 9 1 r D I 9 J s i Q J m y Y h n T 0 s t P n y e G J P + m P i a m j c 0 C u u b L g u k c 4 S 6 f s C f w B Q S w M E F A A C A A g A j k Y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G I 1 Q q g q g V f A E A A B M D A A A T A B w A R m 9 y b X V s Y X M v U 2 V j d G l v b j E u b S C i G A A o o B Q A A A A A A A A A A A A A A A A A A A A A A A A A A A B 9 k s 9 q A j E Q x u / C v k P Y X i y I I J R e x E P Y D S X g / s G N 7 U G k x N 3 R B t 1 k S a I o 4 i P 0 1 E f p I / h i j S 5 C c b f N J f B 9 v 5 l J Z s Z A b o W S K K v v w d D r e B 3 z w T U U i P H F h g / Q C G 3 A e h 3 k T q L F C q R T y D 6 H T T / Y a g 3 S v i m 9 X i i 1 7 j 4 e Z z E v Y e T X k f 7 8 N A u U t A 6 Z 9 + o E D z 4 T l U I 5 L x e C F 8 p 3 q S 4 s 9 J n m 0 i y V L g O 1 2 Z a S H S o w 3 b p c 7 3 j 0 U 6 1 2 f g 9 R a Z + f + h f z 1 E N H P 1 m K X E i O 0 k m S O t c 6 H V n Y 2 9 r U K y 6 F K V X D y U D v X G D T S E E b J b l B 2 L 2 5 E A U 3 z Z p M Q O l + E E E h 1 J X L x f l b 3 l L J b b k A 3 Q S J q U D z F g o z E g f 0 / B W j g E 5 D H O L 4 / I l v H J e H + i t s k m S I k Q h n 6 I X E Z I L H l G F 2 j 9 V A N I 1 p Q F M 8 J t k 9 4 I a B A m F d w z T s B L + 3 M / G v T U N G 0 y Q j k 1 e X P 2 l 2 h o Y B i d 1 L 2 5 y / o 8 K U J f 0 W G S q u r V s m a V s G O I 3 e G W 4 G X X X S 1 K N r K 3 6 J p 0 e v I 2 T 7 S g 5 / A F B L A Q I t A B Q A A g A I A I 5 G I 1 S Q 7 J U / p A A A A P U A A A A S A A A A A A A A A A A A A A A A A A A A A A B D b 2 5 m a W c v U G F j a 2 F n Z S 5 4 b W x Q S w E C L Q A U A A I A C A C O R i N U D 8 r p q 6 Q A A A D p A A A A E w A A A A A A A A A A A A A A A A D w A A A A W 0 N v b n R l b n R f V H l w Z X N d L n h t b F B L A Q I t A B Q A A g A I A I 5 G I 1 Q q g q g V f A E A A B M D A A A T A A A A A A A A A A A A A A A A A O E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k S A A A A A A A A h x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A z V D A 3 O j U x O j U 0 L j A y N z A 5 N z B a I i A v P j x F b n R y e S B U e X B l P S J G a W x s Q 2 9 s d W 1 u V H l w Z X M i I F Z h b H V l P S J z Q X d Z R 0 J n T U Z C U U F B Q U F B Q U F 3 T U R B d 1 l E Q X d N P S I g L z 4 8 R W 5 0 c n k g V H l w Z T 0 i R m l s b E N v b H V t b k 5 h b W V z I i B W Y W x 1 Z T 0 i c 1 s m c X V v d D t Q c m 9 2 J n F 1 b 3 Q 7 L C Z x d W 9 0 O 0 9 m a W N p b m E g U F J P U C Z x d W 9 0 O y w m c X V v d D t P c m d h b m l z b W 8 m c X V v d D s s J n F 1 b 3 Q 7 U 2 V y d m l j a W 8 m c X V v d D s s J n F 1 b 3 Q 7 U G V y c 2 9 u Y X M g Q X R l b m R p Z G F z J n F 1 b 3 Q 7 L C Z x d W 9 0 O 1 R p Z W 1 w b y B N Z W R p b y B B d G V u Y 2 n D s 2 4 m c X V v d D s s J n F 1 b 3 Q 7 V G l l b X B v I E 1 l Z G l v I E V z c G V y Y S Z x d W 9 0 O y w m c X V v d D t B V E V O Q 0 n D k 0 4 g Q 0 l V R E F E Q U 7 D j U E m c X V v d D s s J n F 1 b 3 Q 7 T 1 R S T 1 M g V E V N Q V M g R 0 V O R V J B T E l U Q V Q m c X V v d D s s J n F 1 b 3 Q 7 V E V N Q V M g T V V O S U N J U E F M R V M m c X V v d D s s J n F 1 b 3 Q 7 Q 2 9 u I E N p d G E g U H J l d m l h J n F 1 b 3 Q 7 L C Z x d W 9 0 O 1 N p b i B D a X R h I F B y Z X Z p Y S Z x d W 9 0 O y w m c X V v d D t J R F R J U E 9 T R V J W S U N J T y Z x d W 9 0 O y w m c X V v d D t J R E N F T l R S T y Z x d W 9 0 O y w m c X V v d D t J R F N F U l Z J Q 0 l P J n F 1 b 3 Q 7 L C Z x d W 9 0 O 0 R Q V E 8 u J n F 1 b 3 Q 7 L C Z x d W 9 0 O 0 R l c G F y d G F t Z W 5 0 b y Z x d W 9 0 O y w m c X V v d D t T V U 1 f V E E m c X V v d D s s J n F 1 b 3 Q 7 U 1 V N X 1 R F J n F 1 b 3 Q 7 L C Z x d W 9 0 O 0 1 F U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U H J v d i w w f S Z x d W 9 0 O y w m c X V v d D t T Z W N 0 a W 9 u M S 9 U Y W J s Y T E v V G l w b y B j Y W 1 i a W F k b y 5 7 T 2 Z p Y 2 l u Y S B Q U k 9 Q L D F 9 J n F 1 b 3 Q 7 L C Z x d W 9 0 O 1 N l Y 3 R p b 2 4 x L 1 R h Y m x h M S 9 U a X B v I G N h b W J p Y W R v L n t P c m d h b m l z b W 8 s M n 0 m c X V v d D s s J n F 1 b 3 Q 7 U 2 V j d G l v b j E v V G F i b G E x L 1 R p c G 8 g Y 2 F t Y m l h Z G 8 u e 1 N l c n Z p Y 2 l v L D N 9 J n F 1 b 3 Q 7 L C Z x d W 9 0 O 1 N l Y 3 R p b 2 4 x L 1 R h Y m x h M S 9 U a X B v I G N h b W J p Y W R v L n t Q Z X J z b 2 5 h c y B B d G V u Z G l k Y X M s N H 0 m c X V v d D s s J n F 1 b 3 Q 7 U 2 V j d G l v b j E v V G F i b G E x L 1 R p c G 8 g Y 2 F t Y m l h Z G 8 u e 1 R p Z W 1 w b y B N Z W R p b y B B d G V u Y 2 n D s 2 4 s N X 0 m c X V v d D s s J n F 1 b 3 Q 7 U 2 V j d G l v b j E v V G F i b G E x L 1 R p c G 8 g Y 2 F t Y m l h Z G 8 u e 1 R p Z W 1 w b y B N Z W R p b y B F c 3 B l c m E s N n 0 m c X V v d D s s J n F 1 b 3 Q 7 U 2 V j d G l v b j E v V G F i b G E x L 1 R p c G 8 g Y 2 F t Y m l h Z G 8 u e 0 F U R U 5 D S c O T T i B D S V V E Q U R B T s O N Q S w 3 f S Z x d W 9 0 O y w m c X V v d D t T Z W N 0 a W 9 u M S 9 U Y W J s Y T E v V G l w b y B j Y W 1 i a W F k b y 5 7 T 1 R S T 1 M g V E V N Q V M g R 0 V O R V J B T E l U Q V Q s O H 0 m c X V v d D s s J n F 1 b 3 Q 7 U 2 V j d G l v b j E v V G F i b G E x L 1 R p c G 8 g Y 2 F t Y m l h Z G 8 u e 1 R F T U F T I E 1 V T k l D S V B B T E V T L D l 9 J n F 1 b 3 Q 7 L C Z x d W 9 0 O 1 N l Y 3 R p b 2 4 x L 1 R h Y m x h M S 9 U a X B v I G N h b W J p Y W R v L n t D b 2 4 g Q 2 l 0 Y S B Q c m V 2 a W E s M T B 9 J n F 1 b 3 Q 7 L C Z x d W 9 0 O 1 N l Y 3 R p b 2 4 x L 1 R h Y m x h M S 9 U a X B v I G N h b W J p Y W R v L n t T a W 4 g Q 2 l 0 Y S B Q c m V 2 a W E s M T F 9 J n F 1 b 3 Q 7 L C Z x d W 9 0 O 1 N l Y 3 R p b 2 4 x L 1 R h Y m x h M S 9 U a X B v I G N h b W J p Y W R v L n t J R F R J U E 9 T R V J W S U N J T y w x M n 0 m c X V v d D s s J n F 1 b 3 Q 7 U 2 V j d G l v b j E v V G F i b G E x L 1 R p c G 8 g Y 2 F t Y m l h Z G 8 u e 0 l E Q 0 V O V F J P L D E z f S Z x d W 9 0 O y w m c X V v d D t T Z W N 0 a W 9 u M S 9 U Y W J s Y T E v V G l w b y B j Y W 1 i a W F k b y 5 7 S U R T R V J W S U N J T y w x N H 0 m c X V v d D s s J n F 1 b 3 Q 7 U 2 V j d G l v b j E v V G F i b G E x L 1 R p c G 8 g Y 2 F t Y m l h Z G 8 u e 0 R Q V E 8 u L D E 1 f S Z x d W 9 0 O y w m c X V v d D t T Z W N 0 a W 9 u M S 9 U Y W J s Y T E v V G l w b y B j Y W 1 i a W F k b y 5 7 R G V w Y X J 0 Y W 1 l b n R v L D E 2 f S Z x d W 9 0 O y w m c X V v d D t T Z W N 0 a W 9 u M S 9 U Y W J s Y T E v V G l w b y B j Y W 1 i a W F k b y 5 7 U 1 V N X 1 R B L D E 3 f S Z x d W 9 0 O y w m c X V v d D t T Z W N 0 a W 9 u M S 9 U Y W J s Y T E v V G l w b y B j Y W 1 i a W F k b y 5 7 U 1 V N X 1 R F L D E 4 f S Z x d W 9 0 O y w m c X V v d D t T Z W N 0 a W 9 u M S 9 U Y W J s Y T E v V G l w b y B j Y W 1 i a W F k b y 5 7 T U V T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V G F i b G E x L 1 R p c G 8 g Y 2 F t Y m l h Z G 8 u e 1 B y b 3 Y s M H 0 m c X V v d D s s J n F 1 b 3 Q 7 U 2 V j d G l v b j E v V G F i b G E x L 1 R p c G 8 g Y 2 F t Y m l h Z G 8 u e 0 9 m a W N p b m E g U F J P U C w x f S Z x d W 9 0 O y w m c X V v d D t T Z W N 0 a W 9 u M S 9 U Y W J s Y T E v V G l w b y B j Y W 1 i a W F k b y 5 7 T 3 J n Y W 5 p c 2 1 v L D J 9 J n F 1 b 3 Q 7 L C Z x d W 9 0 O 1 N l Y 3 R p b 2 4 x L 1 R h Y m x h M S 9 U a X B v I G N h b W J p Y W R v L n t T Z X J 2 a W N p b y w z f S Z x d W 9 0 O y w m c X V v d D t T Z W N 0 a W 9 u M S 9 U Y W J s Y T E v V G l w b y B j Y W 1 i a W F k b y 5 7 U G V y c 2 9 u Y X M g Q X R l b m R p Z G F z L D R 9 J n F 1 b 3 Q 7 L C Z x d W 9 0 O 1 N l Y 3 R p b 2 4 x L 1 R h Y m x h M S 9 U a X B v I G N h b W J p Y W R v L n t U a W V t c G 8 g T W V k a W 8 g Q X R l b m N p w 7 N u L D V 9 J n F 1 b 3 Q 7 L C Z x d W 9 0 O 1 N l Y 3 R p b 2 4 x L 1 R h Y m x h M S 9 U a X B v I G N h b W J p Y W R v L n t U a W V t c G 8 g T W V k a W 8 g R X N w Z X J h L D Z 9 J n F 1 b 3 Q 7 L C Z x d W 9 0 O 1 N l Y 3 R p b 2 4 x L 1 R h Y m x h M S 9 U a X B v I G N h b W J p Y W R v L n t B V E V O Q 0 n D k 0 4 g Q 0 l V R E F E Q U 7 D j U E s N 3 0 m c X V v d D s s J n F 1 b 3 Q 7 U 2 V j d G l v b j E v V G F i b G E x L 1 R p c G 8 g Y 2 F t Y m l h Z G 8 u e 0 9 U U k 9 T I F R F T U F T I E d F T k V S Q U x J V E F U L D h 9 J n F 1 b 3 Q 7 L C Z x d W 9 0 O 1 N l Y 3 R p b 2 4 x L 1 R h Y m x h M S 9 U a X B v I G N h b W J p Y W R v L n t U R U 1 B U y B N V U 5 J Q 0 l Q Q U x F U y w 5 f S Z x d W 9 0 O y w m c X V v d D t T Z W N 0 a W 9 u M S 9 U Y W J s Y T E v V G l w b y B j Y W 1 i a W F k b y 5 7 Q 2 9 u I E N p d G E g U H J l d m l h L D E w f S Z x d W 9 0 O y w m c X V v d D t T Z W N 0 a W 9 u M S 9 U Y W J s Y T E v V G l w b y B j Y W 1 i a W F k b y 5 7 U 2 l u I E N p d G E g U H J l d m l h L D E x f S Z x d W 9 0 O y w m c X V v d D t T Z W N 0 a W 9 u M S 9 U Y W J s Y T E v V G l w b y B j Y W 1 i a W F k b y 5 7 S U R U S V B P U 0 V S V k l D S U 8 s M T J 9 J n F 1 b 3 Q 7 L C Z x d W 9 0 O 1 N l Y 3 R p b 2 4 x L 1 R h Y m x h M S 9 U a X B v I G N h b W J p Y W R v L n t J R E N F T l R S T y w x M 3 0 m c X V v d D s s J n F 1 b 3 Q 7 U 2 V j d G l v b j E v V G F i b G E x L 1 R p c G 8 g Y 2 F t Y m l h Z G 8 u e 0 l E U 0 V S V k l D S U 8 s M T R 9 J n F 1 b 3 Q 7 L C Z x d W 9 0 O 1 N l Y 3 R p b 2 4 x L 1 R h Y m x h M S 9 U a X B v I G N h b W J p Y W R v L n t E U F R P L i w x N X 0 m c X V v d D s s J n F 1 b 3 Q 7 U 2 V j d G l v b j E v V G F i b G E x L 1 R p c G 8 g Y 2 F t Y m l h Z G 8 u e 0 R l c G F y d G F t Z W 5 0 b y w x N n 0 m c X V v d D s s J n F 1 b 3 Q 7 U 2 V j d G l v b j E v V G F i b G E x L 1 R p c G 8 g Y 2 F t Y m l h Z G 8 u e 1 N V T V 9 U Q S w x N 3 0 m c X V v d D s s J n F 1 b 3 Q 7 U 2 V j d G l v b j E v V G F i b G E x L 1 R p c G 8 g Y 2 F t Y m l h Z G 8 u e 1 N V T V 9 U R S w x O H 0 m c X V v d D s s J n F 1 b 3 Q 7 U 2 V j d G l v b j E v V G F i b G E x L 1 R p c G 8 g Y 2 F t Y m l h Z G 8 u e 0 1 F U y w x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m t 4 C l v G S 9 G q d t n f i 7 y P t Q A A A A A A g A A A A A A A 2 Y A A M A A A A A Q A A A A r Z 1 3 8 + Q b 2 v F M i W 6 T q 3 2 y 1 A A A A A A E g A A A o A A A A B A A A A D O z B d 3 e n C o J A N S D Z O e t S A 5 U A A A A I h p K q X 8 J v G r E Y N G L J 0 F / B V n Y 8 N G e S Z N V e / R F j R c e t V 1 9 X / W O y J e h V r t p R O V A 1 K x 8 t 5 5 O B 2 0 i M t 1 8 Z N W P k x + M t P L y B t p a m u e u C y r l w E p b Q w 0 F A A A A N 6 P X V a I a w E n 9 T N P P 9 r H 0 i L R S F I s < / D a t a M a s h u p > 
</file>

<file path=customXml/itemProps1.xml><?xml version="1.0" encoding="utf-8"?>
<ds:datastoreItem xmlns:ds="http://schemas.openxmlformats.org/officeDocument/2006/customXml" ds:itemID="{261B70AA-7D2D-4DDA-82A1-ADBE5D8D695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2021-12</vt:lpstr>
      <vt:lpstr>'2021-12'!Títulos_a_imprimir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TEROL CINTRANO, MIGUELx</cp:lastModifiedBy>
  <cp:lastPrinted>2022-01-03T08:41:36Z</cp:lastPrinted>
  <dcterms:created xsi:type="dcterms:W3CDTF">2022-01-03T07:46:22Z</dcterms:created>
  <dcterms:modified xsi:type="dcterms:W3CDTF">2022-01-03T08:49:13Z</dcterms:modified>
</cp:coreProperties>
</file>